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810" yWindow="-225" windowWidth="27585"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6" i="5" l="1"/>
  <c r="B587" i="5"/>
  <c r="B588" i="5"/>
  <c r="B589" i="5"/>
  <c r="B590" i="5"/>
  <c r="B591" i="5"/>
  <c r="B592" i="5"/>
  <c r="B593" i="5"/>
  <c r="B594" i="5"/>
  <c r="B595" i="5"/>
  <c r="B596" i="5"/>
  <c r="B597" i="5"/>
  <c r="J5" i="8"/>
  <c r="C513" i="5" l="1"/>
  <c r="B513" i="5"/>
  <c r="C512" i="5"/>
  <c r="V512" i="5" s="1"/>
  <c r="J512" i="5" s="1"/>
  <c r="B512" i="5"/>
  <c r="S512" i="5" s="1"/>
  <c r="C347" i="5"/>
  <c r="V347" i="5" s="1"/>
  <c r="B347" i="5"/>
  <c r="S347" i="5" s="1"/>
  <c r="C346" i="5"/>
  <c r="B346" i="5"/>
  <c r="T346" i="5" s="1"/>
  <c r="C284" i="5"/>
  <c r="B284" i="5"/>
  <c r="S284" i="5" s="1"/>
  <c r="C283" i="5"/>
  <c r="V283" i="5" s="1"/>
  <c r="B283" i="5"/>
  <c r="F512" i="5" l="1"/>
  <c r="H283" i="5"/>
  <c r="R283" i="5"/>
  <c r="G283" i="5"/>
  <c r="T284" i="5"/>
  <c r="AB284" i="5"/>
  <c r="AB346" i="5"/>
  <c r="T347" i="5"/>
  <c r="AB347" i="5"/>
  <c r="S346" i="5"/>
  <c r="T513" i="5"/>
  <c r="S513" i="5"/>
  <c r="T512" i="5"/>
  <c r="AB512" i="5"/>
  <c r="R347" i="5"/>
  <c r="I347" i="5"/>
  <c r="E347" i="5"/>
  <c r="X347" i="5" s="1"/>
  <c r="F347" i="5"/>
  <c r="J347" i="5"/>
  <c r="H347" i="5"/>
  <c r="T283" i="5"/>
  <c r="S283" i="5"/>
  <c r="AB283" i="5"/>
  <c r="V346" i="5"/>
  <c r="I283" i="5"/>
  <c r="E283" i="5"/>
  <c r="X283" i="5" s="1"/>
  <c r="J283" i="5"/>
  <c r="F283" i="5"/>
  <c r="V284" i="5"/>
  <c r="G347" i="5"/>
  <c r="V513" i="5"/>
  <c r="G513" i="5" s="1"/>
  <c r="AB513" i="5"/>
  <c r="R512" i="5"/>
  <c r="I512" i="5"/>
  <c r="E512" i="5"/>
  <c r="X512" i="5" s="1"/>
  <c r="H512" i="5"/>
  <c r="G512" i="5"/>
  <c r="B585" i="5"/>
  <c r="C585" i="5"/>
  <c r="V585" i="5" s="1"/>
  <c r="J585" i="5" s="1"/>
  <c r="S586" i="5"/>
  <c r="C586" i="5"/>
  <c r="C587" i="5"/>
  <c r="V587" i="5" s="1"/>
  <c r="S588" i="5"/>
  <c r="C588" i="5"/>
  <c r="C589" i="5"/>
  <c r="V589" i="5" s="1"/>
  <c r="T590" i="5"/>
  <c r="C590" i="5"/>
  <c r="C591" i="5"/>
  <c r="V591" i="5" s="1"/>
  <c r="T592" i="5"/>
  <c r="C592" i="5"/>
  <c r="C593" i="5"/>
  <c r="V593" i="5" s="1"/>
  <c r="S594" i="5"/>
  <c r="C594" i="5"/>
  <c r="C595" i="5"/>
  <c r="V595" i="5" s="1"/>
  <c r="F595" i="5" s="1"/>
  <c r="T596" i="5"/>
  <c r="C596" i="5"/>
  <c r="C597" i="5"/>
  <c r="V597" i="5" s="1"/>
  <c r="B598" i="5"/>
  <c r="T598" i="5" s="1"/>
  <c r="C598" i="5"/>
  <c r="B599" i="5"/>
  <c r="C599" i="5"/>
  <c r="V599" i="5" s="1"/>
  <c r="B600" i="5"/>
  <c r="S600" i="5" s="1"/>
  <c r="C600" i="5"/>
  <c r="B601" i="5"/>
  <c r="C601" i="5"/>
  <c r="V601" i="5" s="1"/>
  <c r="B602" i="5"/>
  <c r="T602" i="5" s="1"/>
  <c r="C602" i="5"/>
  <c r="B603" i="5"/>
  <c r="C603" i="5"/>
  <c r="V603" i="5" s="1"/>
  <c r="B604" i="5"/>
  <c r="S604" i="5" s="1"/>
  <c r="C604" i="5"/>
  <c r="B605" i="5"/>
  <c r="C605" i="5"/>
  <c r="V605" i="5" s="1"/>
  <c r="B606" i="5"/>
  <c r="S606" i="5" s="1"/>
  <c r="C606" i="5"/>
  <c r="B607" i="5"/>
  <c r="C607" i="5"/>
  <c r="V607" i="5" s="1"/>
  <c r="B608" i="5"/>
  <c r="T608" i="5" s="1"/>
  <c r="C608" i="5"/>
  <c r="B609" i="5"/>
  <c r="C609" i="5"/>
  <c r="V609" i="5" s="1"/>
  <c r="B610" i="5"/>
  <c r="T610" i="5" s="1"/>
  <c r="C610" i="5"/>
  <c r="B611" i="5"/>
  <c r="C611" i="5"/>
  <c r="V611" i="5" s="1"/>
  <c r="B612" i="5"/>
  <c r="S612" i="5" s="1"/>
  <c r="C612" i="5"/>
  <c r="B613" i="5"/>
  <c r="C613" i="5"/>
  <c r="V613" i="5" s="1"/>
  <c r="B614" i="5"/>
  <c r="T614" i="5" s="1"/>
  <c r="C614" i="5"/>
  <c r="B615" i="5"/>
  <c r="C615" i="5"/>
  <c r="V615" i="5" s="1"/>
  <c r="B616" i="5"/>
  <c r="T616" i="5" s="1"/>
  <c r="C616" i="5"/>
  <c r="B617" i="5"/>
  <c r="C617" i="5"/>
  <c r="V617" i="5" s="1"/>
  <c r="B618" i="5"/>
  <c r="T618" i="5" s="1"/>
  <c r="C618" i="5"/>
  <c r="B619" i="5"/>
  <c r="C619" i="5"/>
  <c r="V619" i="5" s="1"/>
  <c r="B620" i="5"/>
  <c r="T620" i="5" s="1"/>
  <c r="C620" i="5"/>
  <c r="B621" i="5"/>
  <c r="T621" i="5" s="1"/>
  <c r="C621" i="5"/>
  <c r="B622" i="5"/>
  <c r="T622" i="5" s="1"/>
  <c r="C622" i="5"/>
  <c r="V622" i="5" s="1"/>
  <c r="B623" i="5"/>
  <c r="T623" i="5" s="1"/>
  <c r="C623" i="5"/>
  <c r="V623" i="5" s="1"/>
  <c r="B624" i="5"/>
  <c r="T624" i="5" s="1"/>
  <c r="C624" i="5"/>
  <c r="V624" i="5" s="1"/>
  <c r="R624" i="5" s="1"/>
  <c r="B625" i="5"/>
  <c r="T625" i="5" s="1"/>
  <c r="C625" i="5"/>
  <c r="B626" i="5"/>
  <c r="T626" i="5" s="1"/>
  <c r="C626" i="5"/>
  <c r="B627" i="5"/>
  <c r="T627" i="5" s="1"/>
  <c r="C627" i="5"/>
  <c r="V627" i="5" s="1"/>
  <c r="B628" i="5"/>
  <c r="T628" i="5" s="1"/>
  <c r="C628" i="5"/>
  <c r="V628" i="5" s="1"/>
  <c r="R628" i="5" s="1"/>
  <c r="B629" i="5"/>
  <c r="T629" i="5" s="1"/>
  <c r="C629" i="5"/>
  <c r="B630" i="5"/>
  <c r="T630" i="5" s="1"/>
  <c r="C630" i="5"/>
  <c r="V630" i="5" s="1"/>
  <c r="B631" i="5"/>
  <c r="T631" i="5" s="1"/>
  <c r="C631" i="5"/>
  <c r="V631" i="5" s="1"/>
  <c r="B632" i="5"/>
  <c r="T632" i="5" s="1"/>
  <c r="C632" i="5"/>
  <c r="V632" i="5" s="1"/>
  <c r="R632" i="5" s="1"/>
  <c r="B633" i="5"/>
  <c r="T633" i="5" s="1"/>
  <c r="C633" i="5"/>
  <c r="B634" i="5"/>
  <c r="T634" i="5" s="1"/>
  <c r="C634" i="5"/>
  <c r="V634" i="5" s="1"/>
  <c r="R634" i="5" s="1"/>
  <c r="B635" i="5"/>
  <c r="T635" i="5" s="1"/>
  <c r="C635" i="5"/>
  <c r="V635" i="5" s="1"/>
  <c r="F635" i="5" s="1"/>
  <c r="B636" i="5"/>
  <c r="T636" i="5" s="1"/>
  <c r="C636" i="5"/>
  <c r="V636" i="5" s="1"/>
  <c r="R636" i="5" s="1"/>
  <c r="B637" i="5"/>
  <c r="T637" i="5" s="1"/>
  <c r="C637" i="5"/>
  <c r="B638" i="5"/>
  <c r="T638" i="5" s="1"/>
  <c r="C638" i="5"/>
  <c r="V638" i="5" s="1"/>
  <c r="B639" i="5"/>
  <c r="T639" i="5" s="1"/>
  <c r="C639" i="5"/>
  <c r="V639" i="5" s="1"/>
  <c r="B640" i="5"/>
  <c r="T640" i="5" s="1"/>
  <c r="C640" i="5"/>
  <c r="V640" i="5" s="1"/>
  <c r="R640" i="5" s="1"/>
  <c r="B641" i="5"/>
  <c r="T641" i="5" s="1"/>
  <c r="C641" i="5"/>
  <c r="V641" i="5" s="1"/>
  <c r="E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V656" i="5" s="1"/>
  <c r="B657" i="5"/>
  <c r="S657" i="5" s="1"/>
  <c r="C657" i="5"/>
  <c r="V657" i="5" s="1"/>
  <c r="G657" i="5" s="1"/>
  <c r="B658" i="5"/>
  <c r="T658" i="5" s="1"/>
  <c r="C658" i="5"/>
  <c r="AB637" i="5" l="1"/>
  <c r="S652" i="5"/>
  <c r="T586" i="5"/>
  <c r="S626" i="5"/>
  <c r="T649" i="5"/>
  <c r="AB626" i="5"/>
  <c r="T657" i="5"/>
  <c r="AB629" i="5"/>
  <c r="S618" i="5"/>
  <c r="S598" i="5"/>
  <c r="S634" i="5"/>
  <c r="AB621" i="5"/>
  <c r="T604" i="5"/>
  <c r="S656" i="5"/>
  <c r="S648" i="5"/>
  <c r="S641" i="5"/>
  <c r="S638" i="5"/>
  <c r="S633" i="5"/>
  <c r="S630" i="5"/>
  <c r="S625" i="5"/>
  <c r="S622" i="5"/>
  <c r="S610" i="5"/>
  <c r="S592" i="5"/>
  <c r="T653" i="5"/>
  <c r="T647" i="5"/>
  <c r="S640" i="5"/>
  <c r="S632" i="5"/>
  <c r="S624" i="5"/>
  <c r="S616" i="5"/>
  <c r="S596" i="5"/>
  <c r="V626" i="5"/>
  <c r="R626" i="5" s="1"/>
  <c r="AB630" i="5"/>
  <c r="AB622" i="5"/>
  <c r="AB634" i="5"/>
  <c r="AB638" i="5"/>
  <c r="T612" i="5"/>
  <c r="T606" i="5"/>
  <c r="S658" i="5"/>
  <c r="S654" i="5"/>
  <c r="S650" i="5"/>
  <c r="AB644" i="5"/>
  <c r="T655" i="5"/>
  <c r="T651" i="5"/>
  <c r="S646" i="5"/>
  <c r="T645" i="5"/>
  <c r="S644" i="5"/>
  <c r="T643" i="5"/>
  <c r="S642" i="5"/>
  <c r="S637" i="5"/>
  <c r="S636" i="5"/>
  <c r="AB633" i="5"/>
  <c r="S629" i="5"/>
  <c r="S628" i="5"/>
  <c r="AB625" i="5"/>
  <c r="S621" i="5"/>
  <c r="S620" i="5"/>
  <c r="S614" i="5"/>
  <c r="S608" i="5"/>
  <c r="S602" i="5"/>
  <c r="S590" i="5"/>
  <c r="T600" i="5"/>
  <c r="T594" i="5"/>
  <c r="T588" i="5"/>
  <c r="AB642" i="5"/>
  <c r="R638" i="5"/>
  <c r="F638" i="5"/>
  <c r="H638" i="5"/>
  <c r="J638" i="5"/>
  <c r="E638" i="5"/>
  <c r="X638" i="5" s="1"/>
  <c r="R630" i="5"/>
  <c r="F630" i="5"/>
  <c r="H630" i="5"/>
  <c r="J630" i="5"/>
  <c r="E630" i="5"/>
  <c r="X630" i="5" s="1"/>
  <c r="R622" i="5"/>
  <c r="F622" i="5"/>
  <c r="H622" i="5"/>
  <c r="J622" i="5"/>
  <c r="E622" i="5"/>
  <c r="X622" i="5" s="1"/>
  <c r="H634" i="5"/>
  <c r="F634" i="5"/>
  <c r="AB652" i="5"/>
  <c r="AB650" i="5"/>
  <c r="E634" i="5"/>
  <c r="X634" i="5" s="1"/>
  <c r="AB656" i="5"/>
  <c r="G641" i="5"/>
  <c r="J634" i="5"/>
  <c r="I346" i="5"/>
  <c r="E346" i="5"/>
  <c r="X346" i="5" s="1"/>
  <c r="R346" i="5"/>
  <c r="F346" i="5"/>
  <c r="H346" i="5"/>
  <c r="J346" i="5"/>
  <c r="R284" i="5"/>
  <c r="H284" i="5"/>
  <c r="I284" i="5"/>
  <c r="F284" i="5"/>
  <c r="J284" i="5"/>
  <c r="E284" i="5"/>
  <c r="X284" i="5" s="1"/>
  <c r="G346" i="5"/>
  <c r="I513" i="5"/>
  <c r="E513" i="5"/>
  <c r="X513" i="5" s="1"/>
  <c r="R513" i="5"/>
  <c r="J513" i="5"/>
  <c r="F513" i="5"/>
  <c r="H513" i="5"/>
  <c r="G284" i="5"/>
  <c r="E654" i="5"/>
  <c r="X654" i="5" s="1"/>
  <c r="I654" i="5"/>
  <c r="F654" i="5"/>
  <c r="J654" i="5"/>
  <c r="R654" i="5"/>
  <c r="H654" i="5"/>
  <c r="E652" i="5"/>
  <c r="X652" i="5" s="1"/>
  <c r="I652" i="5"/>
  <c r="H652" i="5"/>
  <c r="F652" i="5"/>
  <c r="J652" i="5"/>
  <c r="R652" i="5"/>
  <c r="E650" i="5"/>
  <c r="X650" i="5" s="1"/>
  <c r="I650" i="5"/>
  <c r="F650" i="5"/>
  <c r="J650" i="5"/>
  <c r="R650" i="5"/>
  <c r="H650" i="5"/>
  <c r="E656" i="5"/>
  <c r="X656" i="5" s="1"/>
  <c r="I656" i="5"/>
  <c r="F656" i="5"/>
  <c r="J656" i="5"/>
  <c r="R656" i="5"/>
  <c r="H656" i="5"/>
  <c r="E646" i="5"/>
  <c r="X646" i="5" s="1"/>
  <c r="I646" i="5"/>
  <c r="F646" i="5"/>
  <c r="J646" i="5"/>
  <c r="R646" i="5"/>
  <c r="H646" i="5"/>
  <c r="E644" i="5"/>
  <c r="X644" i="5" s="1"/>
  <c r="I644" i="5"/>
  <c r="F644" i="5"/>
  <c r="J644" i="5"/>
  <c r="R644" i="5"/>
  <c r="H644" i="5"/>
  <c r="E642" i="5"/>
  <c r="X642" i="5" s="1"/>
  <c r="I642" i="5"/>
  <c r="F642" i="5"/>
  <c r="J642" i="5"/>
  <c r="R642" i="5"/>
  <c r="H642" i="5"/>
  <c r="E648" i="5"/>
  <c r="X648" i="5" s="1"/>
  <c r="I648" i="5"/>
  <c r="F648" i="5"/>
  <c r="J648" i="5"/>
  <c r="R648" i="5"/>
  <c r="H648" i="5"/>
  <c r="AB658" i="5"/>
  <c r="J657" i="5"/>
  <c r="F657" i="5"/>
  <c r="J655" i="5"/>
  <c r="F655" i="5"/>
  <c r="AB654" i="5"/>
  <c r="J653" i="5"/>
  <c r="F653" i="5"/>
  <c r="J651" i="5"/>
  <c r="F651" i="5"/>
  <c r="J649" i="5"/>
  <c r="F649" i="5"/>
  <c r="AB648" i="5"/>
  <c r="J647" i="5"/>
  <c r="F647" i="5"/>
  <c r="AB646" i="5"/>
  <c r="J645" i="5"/>
  <c r="J643" i="5"/>
  <c r="F643" i="5"/>
  <c r="J641" i="5"/>
  <c r="F641" i="5"/>
  <c r="I640" i="5"/>
  <c r="G640" i="5"/>
  <c r="E639" i="5"/>
  <c r="X639" i="5" s="1"/>
  <c r="I639" i="5"/>
  <c r="H639" i="5"/>
  <c r="I636" i="5"/>
  <c r="G636" i="5"/>
  <c r="H635" i="5"/>
  <c r="I632" i="5"/>
  <c r="G632" i="5"/>
  <c r="E631" i="5"/>
  <c r="X631" i="5" s="1"/>
  <c r="I631" i="5"/>
  <c r="H631" i="5"/>
  <c r="I628" i="5"/>
  <c r="G628" i="5"/>
  <c r="E627" i="5"/>
  <c r="X627" i="5" s="1"/>
  <c r="I627" i="5"/>
  <c r="H627" i="5"/>
  <c r="I624" i="5"/>
  <c r="G624" i="5"/>
  <c r="E623" i="5"/>
  <c r="X623" i="5" s="1"/>
  <c r="I623" i="5"/>
  <c r="H623" i="5"/>
  <c r="H619" i="5"/>
  <c r="E619" i="5"/>
  <c r="X619" i="5" s="1"/>
  <c r="I619" i="5"/>
  <c r="F619"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F591" i="5"/>
  <c r="H589" i="5"/>
  <c r="E589" i="5"/>
  <c r="X589" i="5" s="1"/>
  <c r="I589" i="5"/>
  <c r="F589" i="5"/>
  <c r="H587" i="5"/>
  <c r="E587" i="5"/>
  <c r="X587" i="5" s="1"/>
  <c r="I587" i="5"/>
  <c r="F587" i="5"/>
  <c r="F585" i="5"/>
  <c r="I657" i="5"/>
  <c r="E657" i="5"/>
  <c r="X657" i="5" s="1"/>
  <c r="G656"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H640" i="5"/>
  <c r="S639" i="5"/>
  <c r="G639" i="5"/>
  <c r="H636" i="5"/>
  <c r="S635" i="5"/>
  <c r="G635" i="5"/>
  <c r="H632" i="5"/>
  <c r="S631" i="5"/>
  <c r="G631" i="5"/>
  <c r="H628" i="5"/>
  <c r="S627" i="5"/>
  <c r="G627" i="5"/>
  <c r="H624" i="5"/>
  <c r="S623" i="5"/>
  <c r="G623" i="5"/>
  <c r="V620" i="5"/>
  <c r="G620" i="5" s="1"/>
  <c r="R619"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658" i="5"/>
  <c r="G658" i="5" s="1"/>
  <c r="AB657" i="5"/>
  <c r="H657" i="5"/>
  <c r="AB655" i="5"/>
  <c r="H655" i="5"/>
  <c r="AB653" i="5"/>
  <c r="H653" i="5"/>
  <c r="AB651" i="5"/>
  <c r="H651" i="5"/>
  <c r="AB649" i="5"/>
  <c r="H649" i="5"/>
  <c r="AB647" i="5"/>
  <c r="H647" i="5"/>
  <c r="AB645" i="5"/>
  <c r="H645" i="5"/>
  <c r="AB643" i="5"/>
  <c r="H643" i="5"/>
  <c r="AB641" i="5"/>
  <c r="H641" i="5"/>
  <c r="F640" i="5"/>
  <c r="AB639" i="5"/>
  <c r="R639" i="5"/>
  <c r="F639" i="5"/>
  <c r="I638" i="5"/>
  <c r="G638" i="5"/>
  <c r="V637" i="5"/>
  <c r="G637" i="5" s="1"/>
  <c r="F636" i="5"/>
  <c r="AB635" i="5"/>
  <c r="R635" i="5"/>
  <c r="I634" i="5"/>
  <c r="G634" i="5"/>
  <c r="V633" i="5"/>
  <c r="F632" i="5"/>
  <c r="AB631" i="5"/>
  <c r="R631" i="5"/>
  <c r="F631" i="5"/>
  <c r="I630" i="5"/>
  <c r="G630" i="5"/>
  <c r="V629" i="5"/>
  <c r="F628" i="5"/>
  <c r="AB627" i="5"/>
  <c r="R627" i="5"/>
  <c r="F627" i="5"/>
  <c r="V625" i="5"/>
  <c r="G625" i="5" s="1"/>
  <c r="F624" i="5"/>
  <c r="AB623" i="5"/>
  <c r="R623" i="5"/>
  <c r="F623" i="5"/>
  <c r="I622" i="5"/>
  <c r="G622" i="5"/>
  <c r="V621" i="5"/>
  <c r="G621" i="5" s="1"/>
  <c r="J619" i="5"/>
  <c r="S619" i="5"/>
  <c r="AB619" i="5"/>
  <c r="T619" i="5"/>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S585" i="5"/>
  <c r="AB585" i="5"/>
  <c r="T585" i="5"/>
  <c r="F645" i="5"/>
  <c r="E635" i="5"/>
  <c r="X635" i="5" s="1"/>
  <c r="I635" i="5"/>
  <c r="F603" i="5"/>
  <c r="F599" i="5"/>
  <c r="H585" i="5"/>
  <c r="E585" i="5"/>
  <c r="X585" i="5" s="1"/>
  <c r="I585" i="5"/>
  <c r="R657" i="5"/>
  <c r="R655" i="5"/>
  <c r="R653" i="5"/>
  <c r="R651" i="5"/>
  <c r="R649" i="5"/>
  <c r="R647" i="5"/>
  <c r="R645" i="5"/>
  <c r="R643" i="5"/>
  <c r="X641" i="5"/>
  <c r="R641" i="5"/>
  <c r="AB640" i="5"/>
  <c r="J640" i="5"/>
  <c r="E640" i="5"/>
  <c r="X640" i="5" s="1"/>
  <c r="J639" i="5"/>
  <c r="AB636" i="5"/>
  <c r="J636" i="5"/>
  <c r="E636" i="5"/>
  <c r="X636" i="5" s="1"/>
  <c r="J635" i="5"/>
  <c r="AB632" i="5"/>
  <c r="J632" i="5"/>
  <c r="E632" i="5"/>
  <c r="X632" i="5" s="1"/>
  <c r="J631" i="5"/>
  <c r="AB628" i="5"/>
  <c r="J628" i="5"/>
  <c r="E628" i="5"/>
  <c r="X628" i="5" s="1"/>
  <c r="J627" i="5"/>
  <c r="AB624" i="5"/>
  <c r="J624" i="5"/>
  <c r="E624" i="5"/>
  <c r="X624" i="5" s="1"/>
  <c r="J623" i="5"/>
  <c r="AB620" i="5"/>
  <c r="G619"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J626" i="5" l="1"/>
  <c r="E626" i="5"/>
  <c r="X626" i="5" s="1"/>
  <c r="F626" i="5"/>
  <c r="G626" i="5"/>
  <c r="I626" i="5"/>
  <c r="H626" i="5"/>
  <c r="E637" i="5"/>
  <c r="X637" i="5" s="1"/>
  <c r="I637" i="5"/>
  <c r="H637" i="5"/>
  <c r="J637" i="5"/>
  <c r="F637" i="5"/>
  <c r="R637" i="5"/>
  <c r="E621" i="5"/>
  <c r="X621" i="5" s="1"/>
  <c r="I621" i="5"/>
  <c r="H621" i="5"/>
  <c r="J621" i="5"/>
  <c r="F621" i="5"/>
  <c r="R621" i="5"/>
  <c r="E625" i="5"/>
  <c r="X625" i="5" s="1"/>
  <c r="I625" i="5"/>
  <c r="H625" i="5"/>
  <c r="J625" i="5"/>
  <c r="F625" i="5"/>
  <c r="R625" i="5"/>
  <c r="E629" i="5"/>
  <c r="X629" i="5" s="1"/>
  <c r="I629" i="5"/>
  <c r="H629" i="5"/>
  <c r="J629" i="5"/>
  <c r="F629" i="5"/>
  <c r="R629" i="5"/>
  <c r="E633" i="5"/>
  <c r="X633" i="5" s="1"/>
  <c r="I633" i="5"/>
  <c r="H633" i="5"/>
  <c r="J633" i="5"/>
  <c r="F633" i="5"/>
  <c r="R633" i="5"/>
  <c r="G629" i="5"/>
  <c r="E658" i="5"/>
  <c r="X658" i="5" s="1"/>
  <c r="I658" i="5"/>
  <c r="F658" i="5"/>
  <c r="J658" i="5"/>
  <c r="R658" i="5"/>
  <c r="H658" i="5"/>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I596" i="5"/>
  <c r="E596" i="5"/>
  <c r="X596" i="5" s="1"/>
  <c r="F598" i="5"/>
  <c r="J598" i="5"/>
  <c r="R598" i="5"/>
  <c r="H598" i="5"/>
  <c r="E598" i="5"/>
  <c r="X598" i="5" s="1"/>
  <c r="I598" i="5"/>
  <c r="F600" i="5"/>
  <c r="J600" i="5"/>
  <c r="R600" i="5"/>
  <c r="H600" i="5"/>
  <c r="E600" i="5"/>
  <c r="X600" i="5" s="1"/>
  <c r="I600" i="5"/>
  <c r="F602" i="5"/>
  <c r="J602" i="5"/>
  <c r="R602" i="5"/>
  <c r="H602" i="5"/>
  <c r="I602" i="5"/>
  <c r="E602" i="5"/>
  <c r="X602" i="5" s="1"/>
  <c r="F604" i="5"/>
  <c r="J604" i="5"/>
  <c r="R604" i="5"/>
  <c r="H604" i="5"/>
  <c r="E604" i="5"/>
  <c r="X604" i="5" s="1"/>
  <c r="I604" i="5"/>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F620" i="5"/>
  <c r="J620" i="5"/>
  <c r="R620" i="5"/>
  <c r="H620" i="5"/>
  <c r="I620" i="5"/>
  <c r="E620" i="5"/>
  <c r="X620" i="5" s="1"/>
  <c r="G633" i="5"/>
  <c r="B17" i="6"/>
  <c r="B22" i="6" l="1"/>
  <c r="B42" i="6" s="1"/>
  <c r="B32" i="6" l="1"/>
  <c r="B47" i="6"/>
  <c r="B37" i="6"/>
  <c r="B27" i="6"/>
  <c r="S2493" i="5" l="1"/>
  <c r="T2493"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F1035" i="5" s="1"/>
  <c r="C1036" i="5"/>
  <c r="V1036" i="5" s="1"/>
  <c r="C1037" i="5"/>
  <c r="V1037" i="5" s="1"/>
  <c r="C1038" i="5"/>
  <c r="V1038" i="5" s="1"/>
  <c r="R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V1059" i="5" s="1"/>
  <c r="G1059" i="5" s="1"/>
  <c r="C1060" i="5"/>
  <c r="V1060" i="5" s="1"/>
  <c r="C1061" i="5"/>
  <c r="V1061" i="5" s="1"/>
  <c r="C1062" i="5"/>
  <c r="V1062" i="5" s="1"/>
  <c r="F1062" i="5" s="1"/>
  <c r="C1063" i="5"/>
  <c r="V1063" i="5" s="1"/>
  <c r="C1064" i="5"/>
  <c r="C1065" i="5"/>
  <c r="V1065" i="5" s="1"/>
  <c r="C1066" i="5"/>
  <c r="C1067" i="5"/>
  <c r="V1067" i="5" s="1"/>
  <c r="H1067" i="5" s="1"/>
  <c r="C1068" i="5"/>
  <c r="V1068" i="5" s="1"/>
  <c r="C1069" i="5"/>
  <c r="V1069" i="5" s="1"/>
  <c r="I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G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V1143" i="5" s="1"/>
  <c r="G1143" i="5" s="1"/>
  <c r="C1144" i="5"/>
  <c r="V1144" i="5" s="1"/>
  <c r="C1145" i="5"/>
  <c r="V1145" i="5" s="1"/>
  <c r="C1146" i="5"/>
  <c r="V1146" i="5" s="1"/>
  <c r="C1147" i="5"/>
  <c r="V1147" i="5" s="1"/>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I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R1187" i="5" s="1"/>
  <c r="C1188" i="5"/>
  <c r="V1188" i="5" s="1"/>
  <c r="C1189" i="5"/>
  <c r="V1189" i="5" s="1"/>
  <c r="C1190" i="5"/>
  <c r="V1190" i="5" s="1"/>
  <c r="H1190" i="5" s="1"/>
  <c r="C1191" i="5"/>
  <c r="V1191" i="5" s="1"/>
  <c r="C1192" i="5"/>
  <c r="C1193" i="5"/>
  <c r="V1193" i="5" s="1"/>
  <c r="C1194" i="5"/>
  <c r="V1194" i="5" s="1"/>
  <c r="C1195" i="5"/>
  <c r="V1195" i="5" s="1"/>
  <c r="H1195" i="5" s="1"/>
  <c r="C1196" i="5"/>
  <c r="V1196" i="5" s="1"/>
  <c r="C1197" i="5"/>
  <c r="V1197" i="5" s="1"/>
  <c r="J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F1333" i="5" s="1"/>
  <c r="C1334" i="5"/>
  <c r="V1334" i="5" s="1"/>
  <c r="J1334" i="5" s="1"/>
  <c r="C1335" i="5"/>
  <c r="C1336" i="5"/>
  <c r="V1336" i="5" s="1"/>
  <c r="C1337" i="5"/>
  <c r="V1337" i="5" s="1"/>
  <c r="C1338" i="5"/>
  <c r="C1339" i="5"/>
  <c r="V1339" i="5" s="1"/>
  <c r="F1339" i="5" s="1"/>
  <c r="C1340" i="5"/>
  <c r="V1340" i="5" s="1"/>
  <c r="C1341" i="5"/>
  <c r="V1341" i="5" s="1"/>
  <c r="C1342" i="5"/>
  <c r="V1342" i="5" s="1"/>
  <c r="F1342" i="5" s="1"/>
  <c r="C1343" i="5"/>
  <c r="V1343" i="5" s="1"/>
  <c r="C1344" i="5"/>
  <c r="V1344" i="5" s="1"/>
  <c r="C1345" i="5"/>
  <c r="V1345" i="5" s="1"/>
  <c r="C1346" i="5"/>
  <c r="C1347" i="5"/>
  <c r="V1347" i="5" s="1"/>
  <c r="F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J1359" i="5" s="1"/>
  <c r="C1360" i="5"/>
  <c r="V1360" i="5" s="1"/>
  <c r="C1361" i="5"/>
  <c r="V1361" i="5" s="1"/>
  <c r="J1361" i="5" s="1"/>
  <c r="C1362" i="5"/>
  <c r="C1363" i="5"/>
  <c r="V1363" i="5" s="1"/>
  <c r="C1364" i="5"/>
  <c r="V1364" i="5" s="1"/>
  <c r="C1365" i="5"/>
  <c r="V1365" i="5" s="1"/>
  <c r="C1366" i="5"/>
  <c r="C1367" i="5"/>
  <c r="V1367" i="5" s="1"/>
  <c r="I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F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H1431" i="5" s="1"/>
  <c r="C1432" i="5"/>
  <c r="V1432" i="5" s="1"/>
  <c r="C1433" i="5"/>
  <c r="V1433" i="5" s="1"/>
  <c r="C1434" i="5"/>
  <c r="V1434" i="5" s="1"/>
  <c r="C1435" i="5"/>
  <c r="V1435" i="5" s="1"/>
  <c r="J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I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E1747" i="5" s="1"/>
  <c r="X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J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R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V1923" i="5" s="1"/>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I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G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I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R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J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R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H2271" i="5" s="1"/>
  <c r="C2272" i="5"/>
  <c r="C2273" i="5"/>
  <c r="C2274" i="5"/>
  <c r="C2275" i="5"/>
  <c r="V2275" i="5" s="1"/>
  <c r="C2276" i="5"/>
  <c r="V2276" i="5" s="1"/>
  <c r="C2277" i="5"/>
  <c r="V2277" i="5" s="1"/>
  <c r="J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G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E2339" i="5" s="1"/>
  <c r="X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F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E2381" i="5" s="1"/>
  <c r="X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I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H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c r="B50" i="6"/>
  <c r="G50" i="6" s="1"/>
  <c r="H14" i="6"/>
  <c r="H61" i="4"/>
  <c r="B86" i="4"/>
  <c r="B23" i="6" l="1"/>
  <c r="B48" i="6" s="1"/>
  <c r="B38" i="6"/>
  <c r="B33" i="6"/>
  <c r="F23" i="6"/>
  <c r="J16" i="6"/>
  <c r="I16" i="6"/>
  <c r="V2109" i="5"/>
  <c r="G2109" i="5" s="1"/>
  <c r="AB2481" i="5"/>
  <c r="AB2477"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3" i="5"/>
  <c r="AB2349"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197" i="5"/>
  <c r="AB2193" i="5"/>
  <c r="AB2189" i="5"/>
  <c r="AB2185" i="5"/>
  <c r="AB2181" i="5"/>
  <c r="AB2177" i="5"/>
  <c r="AB2173" i="5"/>
  <c r="AB2169" i="5"/>
  <c r="AB2165" i="5"/>
  <c r="AB2161" i="5"/>
  <c r="AB2157" i="5"/>
  <c r="AB2153" i="5"/>
  <c r="AB2149" i="5"/>
  <c r="AB2145" i="5"/>
  <c r="AB2137" i="5"/>
  <c r="AB2133" i="5"/>
  <c r="AB2129" i="5"/>
  <c r="AB2125" i="5"/>
  <c r="AB2121" i="5"/>
  <c r="AB2117" i="5"/>
  <c r="AB2113" i="5"/>
  <c r="AB2109" i="5"/>
  <c r="AB2105" i="5"/>
  <c r="AB2101" i="5"/>
  <c r="AB2093" i="5"/>
  <c r="AB2085" i="5"/>
  <c r="AB2077" i="5"/>
  <c r="AB2065" i="5"/>
  <c r="AB2057" i="5"/>
  <c r="AB2033" i="5"/>
  <c r="AB2013" i="5"/>
  <c r="AB1985" i="5"/>
  <c r="AB1969" i="5"/>
  <c r="AB1945" i="5"/>
  <c r="AB1937" i="5"/>
  <c r="AB1921" i="5"/>
  <c r="AB1905" i="5"/>
  <c r="AB1889" i="5"/>
  <c r="AB1881" i="5"/>
  <c r="AB1857" i="5"/>
  <c r="AB1833" i="5"/>
  <c r="AB1825" i="5"/>
  <c r="AB1777" i="5"/>
  <c r="AB1761" i="5"/>
  <c r="AB1729" i="5"/>
  <c r="AB1721" i="5"/>
  <c r="AB1713" i="5"/>
  <c r="AB1689" i="5"/>
  <c r="AB1657" i="5"/>
  <c r="AB1641" i="5"/>
  <c r="AB1625" i="5"/>
  <c r="AB1605" i="5"/>
  <c r="AB1601" i="5"/>
  <c r="AB1577" i="5"/>
  <c r="AB1553" i="5"/>
  <c r="AB1537" i="5"/>
  <c r="AB1497" i="5"/>
  <c r="AB1473" i="5"/>
  <c r="AB1457" i="5"/>
  <c r="AB1449" i="5"/>
  <c r="AB1441" i="5"/>
  <c r="AB1401" i="5"/>
  <c r="AB1369" i="5"/>
  <c r="AB1333" i="5"/>
  <c r="AB1329" i="5"/>
  <c r="AB1273" i="5"/>
  <c r="AB1233" i="5"/>
  <c r="AB1105" i="5"/>
  <c r="AB1065" i="5"/>
  <c r="AB1017" i="5"/>
  <c r="AB957" i="5"/>
  <c r="AB2097" i="5"/>
  <c r="AB2089" i="5"/>
  <c r="AB2081" i="5"/>
  <c r="AB2073" i="5"/>
  <c r="AB2069" i="5"/>
  <c r="AB2061" i="5"/>
  <c r="AB2053" i="5"/>
  <c r="AB2049" i="5"/>
  <c r="AB2041" i="5"/>
  <c r="AB2037" i="5"/>
  <c r="AB2029" i="5"/>
  <c r="AB2025" i="5"/>
  <c r="AB2021" i="5"/>
  <c r="AB2017" i="5"/>
  <c r="AB2009" i="5"/>
  <c r="AB2001" i="5"/>
  <c r="AB1993" i="5"/>
  <c r="AB1977" i="5"/>
  <c r="AB1961" i="5"/>
  <c r="AB1953" i="5"/>
  <c r="AB1929" i="5"/>
  <c r="AB1913" i="5"/>
  <c r="AB1897" i="5"/>
  <c r="AB1873" i="5"/>
  <c r="AB1865" i="5"/>
  <c r="AB1849" i="5"/>
  <c r="AB1841" i="5"/>
  <c r="AB1817" i="5"/>
  <c r="AB1809" i="5"/>
  <c r="AB1793" i="5"/>
  <c r="AB1785" i="5"/>
  <c r="AB1781" i="5"/>
  <c r="AB1757" i="5"/>
  <c r="AB1753" i="5"/>
  <c r="AB1737" i="5"/>
  <c r="AB1705" i="5"/>
  <c r="AB1697" i="5"/>
  <c r="AB1673" i="5"/>
  <c r="AB1665" i="5"/>
  <c r="AB1653" i="5"/>
  <c r="AB1649" i="5"/>
  <c r="AB1633" i="5"/>
  <c r="AB1629" i="5"/>
  <c r="AB1617" i="5"/>
  <c r="AB1609" i="5"/>
  <c r="AB1593" i="5"/>
  <c r="AB1585" i="5"/>
  <c r="AB1569" i="5"/>
  <c r="AB1561" i="5"/>
  <c r="AB1545" i="5"/>
  <c r="AB1529" i="5"/>
  <c r="AB1521" i="5"/>
  <c r="AB1513" i="5"/>
  <c r="AB1505" i="5"/>
  <c r="AB1481" i="5"/>
  <c r="AB1477" i="5"/>
  <c r="AB1465" i="5"/>
  <c r="AB1433" i="5"/>
  <c r="AB1417" i="5"/>
  <c r="AB1397" i="5"/>
  <c r="AB1385" i="5"/>
  <c r="AB1373" i="5"/>
  <c r="AB1361" i="5"/>
  <c r="AB1337" i="5"/>
  <c r="AB1325" i="5"/>
  <c r="AB1317" i="5"/>
  <c r="AB1253" i="5"/>
  <c r="AB1209" i="5"/>
  <c r="AB1197" i="5"/>
  <c r="AB1193" i="5"/>
  <c r="AB1177" i="5"/>
  <c r="AB1165" i="5"/>
  <c r="AB1145" i="5"/>
  <c r="AB1109" i="5"/>
  <c r="AB1081" i="5"/>
  <c r="AB1069" i="5"/>
  <c r="AB801" i="5"/>
  <c r="AB729" i="5"/>
  <c r="AB725" i="5"/>
  <c r="AB717" i="5"/>
  <c r="G1123" i="5"/>
  <c r="G1299" i="5"/>
  <c r="G1399" i="5"/>
  <c r="G1147" i="5"/>
  <c r="AB1034" i="5"/>
  <c r="AB1574" i="5"/>
  <c r="AB1350" i="5"/>
  <c r="AB1342" i="5"/>
  <c r="AB1326" i="5"/>
  <c r="AB1290" i="5"/>
  <c r="AB1278" i="5"/>
  <c r="AB1254" i="5"/>
  <c r="AB1222" i="5"/>
  <c r="AB1214" i="5"/>
  <c r="AB1198" i="5"/>
  <c r="AB1190" i="5"/>
  <c r="AB1182" i="5"/>
  <c r="AB1166" i="5"/>
  <c r="AB1146" i="5"/>
  <c r="AB1134" i="5"/>
  <c r="AB1126" i="5"/>
  <c r="AB1118" i="5"/>
  <c r="AB1102" i="5"/>
  <c r="AB1094" i="5"/>
  <c r="AB1086" i="5"/>
  <c r="AB1078" i="5"/>
  <c r="AB1070" i="5"/>
  <c r="AB1062" i="5"/>
  <c r="AB1046" i="5"/>
  <c r="AB1038" i="5"/>
  <c r="AB1022" i="5"/>
  <c r="G1075" i="5"/>
  <c r="G1923" i="5"/>
  <c r="G2387" i="5"/>
  <c r="B21" i="6"/>
  <c r="B31" i="6" s="1"/>
  <c r="F21" i="6"/>
  <c r="B20" i="6"/>
  <c r="B35" i="6" s="1"/>
  <c r="G23" i="6"/>
  <c r="F20" i="6"/>
  <c r="F22" i="6"/>
  <c r="G22" i="6"/>
  <c r="G18" i="6"/>
  <c r="H18" i="6" s="1"/>
  <c r="G16" i="6"/>
  <c r="H16" i="6" s="1"/>
  <c r="D16" i="6" s="1"/>
  <c r="AB1272" i="5"/>
  <c r="A45" i="2"/>
  <c r="A11" i="2"/>
  <c r="J28" i="6"/>
  <c r="V1302" i="5"/>
  <c r="J1302" i="5" s="1"/>
  <c r="AB1302" i="5"/>
  <c r="V1174" i="5"/>
  <c r="I1174" i="5" s="1"/>
  <c r="AB1174" i="5"/>
  <c r="A34" i="2"/>
  <c r="A42" i="2"/>
  <c r="V1446" i="5"/>
  <c r="R1446" i="5" s="1"/>
  <c r="AB1446" i="5"/>
  <c r="V1346" i="5"/>
  <c r="I1346" i="5" s="1"/>
  <c r="AB1346" i="5"/>
  <c r="V1318" i="5"/>
  <c r="H1318" i="5" s="1"/>
  <c r="V1306" i="5"/>
  <c r="E1306" i="5" s="1"/>
  <c r="X1306" i="5" s="1"/>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2" i="5"/>
  <c r="E2492" i="5" s="1"/>
  <c r="X2492" i="5" s="1"/>
  <c r="V2476" i="5"/>
  <c r="V2468" i="5"/>
  <c r="G2468" i="5" s="1"/>
  <c r="V2440" i="5"/>
  <c r="R2440" i="5" s="1"/>
  <c r="V2432" i="5"/>
  <c r="F2432" i="5" s="1"/>
  <c r="V2424" i="5"/>
  <c r="I2424" i="5" s="1"/>
  <c r="V2420" i="5"/>
  <c r="J2420" i="5" s="1"/>
  <c r="V2416" i="5"/>
  <c r="V2408" i="5"/>
  <c r="G2408" i="5" s="1"/>
  <c r="V2404" i="5"/>
  <c r="F2404" i="5" s="1"/>
  <c r="V2360" i="5"/>
  <c r="V2356" i="5"/>
  <c r="F2356" i="5" s="1"/>
  <c r="V2320" i="5"/>
  <c r="F2320" i="5" s="1"/>
  <c r="V2308" i="5"/>
  <c r="H2308" i="5" s="1"/>
  <c r="V2304" i="5"/>
  <c r="V2296" i="5"/>
  <c r="I2296" i="5" s="1"/>
  <c r="V2272" i="5"/>
  <c r="J2272" i="5" s="1"/>
  <c r="V2256" i="5"/>
  <c r="J2256" i="5" s="1"/>
  <c r="V2252" i="5"/>
  <c r="V2244" i="5"/>
  <c r="F2244" i="5" s="1"/>
  <c r="V2232" i="5"/>
  <c r="J2232" i="5" s="1"/>
  <c r="V2220" i="5"/>
  <c r="E2220" i="5" s="1"/>
  <c r="X2220" i="5" s="1"/>
  <c r="V2216" i="5"/>
  <c r="E2216" i="5" s="1"/>
  <c r="X2216" i="5" s="1"/>
  <c r="V2212" i="5"/>
  <c r="J2212" i="5" s="1"/>
  <c r="V2200" i="5"/>
  <c r="R2200" i="5" s="1"/>
  <c r="V2196" i="5"/>
  <c r="E2196" i="5" s="1"/>
  <c r="X2196" i="5" s="1"/>
  <c r="V2192" i="5"/>
  <c r="I2192" i="5" s="1"/>
  <c r="V2188" i="5"/>
  <c r="H2188" i="5" s="1"/>
  <c r="V2144" i="5"/>
  <c r="R2144" i="5" s="1"/>
  <c r="V2140" i="5"/>
  <c r="H2140" i="5" s="1"/>
  <c r="V2096" i="5"/>
  <c r="V2072" i="5"/>
  <c r="V2060" i="5"/>
  <c r="F2060" i="5" s="1"/>
  <c r="V2052" i="5"/>
  <c r="R2052" i="5" s="1"/>
  <c r="V2032" i="5"/>
  <c r="V2028" i="5"/>
  <c r="F2028" i="5" s="1"/>
  <c r="V2024" i="5"/>
  <c r="I2024" i="5" s="1"/>
  <c r="V1992" i="5"/>
  <c r="V1976" i="5"/>
  <c r="J1976" i="5" s="1"/>
  <c r="V1964" i="5"/>
  <c r="G1964" i="5" s="1"/>
  <c r="V1956" i="5"/>
  <c r="R1956" i="5" s="1"/>
  <c r="V1928" i="5"/>
  <c r="G1928" i="5" s="1"/>
  <c r="V1912" i="5"/>
  <c r="R1912" i="5" s="1"/>
  <c r="V1892" i="5"/>
  <c r="G1892" i="5" s="1"/>
  <c r="V1888" i="5"/>
  <c r="E1888" i="5" s="1"/>
  <c r="X1888" i="5" s="1"/>
  <c r="V1876" i="5"/>
  <c r="E1876" i="5" s="1"/>
  <c r="X1876" i="5" s="1"/>
  <c r="V1852" i="5"/>
  <c r="V1792" i="5"/>
  <c r="V1764" i="5"/>
  <c r="R1764" i="5" s="1"/>
  <c r="V1736" i="5"/>
  <c r="V1728" i="5"/>
  <c r="G1728" i="5" s="1"/>
  <c r="V1712" i="5"/>
  <c r="V1708" i="5"/>
  <c r="G1708" i="5" s="1"/>
  <c r="V1636" i="5"/>
  <c r="H1636" i="5" s="1"/>
  <c r="V1632" i="5"/>
  <c r="J1632" i="5" s="1"/>
  <c r="V1620" i="5"/>
  <c r="H1620" i="5" s="1"/>
  <c r="V1616" i="5"/>
  <c r="F1616" i="5" s="1"/>
  <c r="V1612" i="5"/>
  <c r="V1604" i="5"/>
  <c r="V1584" i="5"/>
  <c r="J1584" i="5" s="1"/>
  <c r="V1556" i="5"/>
  <c r="V1552" i="5"/>
  <c r="E1552" i="5" s="1"/>
  <c r="X1552" i="5" s="1"/>
  <c r="V1544" i="5"/>
  <c r="E1544" i="5" s="1"/>
  <c r="X1544" i="5" s="1"/>
  <c r="V1520" i="5"/>
  <c r="G1520" i="5" s="1"/>
  <c r="V1504" i="5"/>
  <c r="J1504" i="5" s="1"/>
  <c r="V1468" i="5"/>
  <c r="F1468" i="5" s="1"/>
  <c r="V1448" i="5"/>
  <c r="V1416" i="5"/>
  <c r="V1352" i="5"/>
  <c r="H1352" i="5" s="1"/>
  <c r="V1280" i="5"/>
  <c r="V1256" i="5"/>
  <c r="V1228" i="5"/>
  <c r="J1228" i="5" s="1"/>
  <c r="V1216" i="5"/>
  <c r="E1216" i="5" s="1"/>
  <c r="X1216" i="5" s="1"/>
  <c r="V1200" i="5"/>
  <c r="J1200" i="5" s="1"/>
  <c r="V1192" i="5"/>
  <c r="V1168" i="5"/>
  <c r="F1168" i="5" s="1"/>
  <c r="V1148" i="5"/>
  <c r="H1148" i="5" s="1"/>
  <c r="V1140" i="5"/>
  <c r="H1140" i="5" s="1"/>
  <c r="V1136" i="5"/>
  <c r="V1120" i="5"/>
  <c r="H1120" i="5" s="1"/>
  <c r="V1088" i="5"/>
  <c r="I1088" i="5" s="1"/>
  <c r="V1072" i="5"/>
  <c r="R1072" i="5" s="1"/>
  <c r="V1064" i="5"/>
  <c r="V1056" i="5"/>
  <c r="H1056" i="5" s="1"/>
  <c r="V1032" i="5"/>
  <c r="I1032" i="5" s="1"/>
  <c r="V1020" i="5"/>
  <c r="J1020" i="5" s="1"/>
  <c r="V980" i="5"/>
  <c r="V960" i="5"/>
  <c r="V956" i="5"/>
  <c r="F956" i="5" s="1"/>
  <c r="V944" i="5"/>
  <c r="E944" i="5" s="1"/>
  <c r="X944" i="5" s="1"/>
  <c r="V940" i="5"/>
  <c r="I940" i="5" s="1"/>
  <c r="V932" i="5"/>
  <c r="I932" i="5" s="1"/>
  <c r="V928" i="5"/>
  <c r="E928" i="5" s="1"/>
  <c r="X928" i="5" s="1"/>
  <c r="V924" i="5"/>
  <c r="F924" i="5" s="1"/>
  <c r="V920" i="5"/>
  <c r="J920" i="5" s="1"/>
  <c r="V880" i="5"/>
  <c r="G880" i="5" s="1"/>
  <c r="V872" i="5"/>
  <c r="F872" i="5" s="1"/>
  <c r="V824" i="5"/>
  <c r="G824" i="5" s="1"/>
  <c r="V820" i="5"/>
  <c r="V816" i="5"/>
  <c r="R816" i="5" s="1"/>
  <c r="V800" i="5"/>
  <c r="F800" i="5" s="1"/>
  <c r="V792" i="5"/>
  <c r="J792" i="5" s="1"/>
  <c r="V776" i="5"/>
  <c r="V760" i="5"/>
  <c r="G760" i="5" s="1"/>
  <c r="V688" i="5"/>
  <c r="V668" i="5"/>
  <c r="E668" i="5" s="1"/>
  <c r="X668" i="5" s="1"/>
  <c r="V660" i="5"/>
  <c r="V2479" i="5"/>
  <c r="V2451" i="5"/>
  <c r="H2451" i="5" s="1"/>
  <c r="V2371" i="5"/>
  <c r="H2371" i="5" s="1"/>
  <c r="V2367" i="5"/>
  <c r="V2347" i="5"/>
  <c r="V2327" i="5"/>
  <c r="V2323" i="5"/>
  <c r="V2319" i="5"/>
  <c r="F2319" i="5" s="1"/>
  <c r="V2295" i="5"/>
  <c r="V2291" i="5"/>
  <c r="V2259" i="5"/>
  <c r="I2259" i="5" s="1"/>
  <c r="V2231" i="5"/>
  <c r="J2231" i="5" s="1"/>
  <c r="V2227" i="5"/>
  <c r="V2211" i="5"/>
  <c r="V2199" i="5"/>
  <c r="J2199" i="5" s="1"/>
  <c r="V2191" i="5"/>
  <c r="V2183" i="5"/>
  <c r="V2179" i="5"/>
  <c r="F2179" i="5" s="1"/>
  <c r="V2171" i="5"/>
  <c r="V2163" i="5"/>
  <c r="I2163" i="5" s="1"/>
  <c r="V2131" i="5"/>
  <c r="V2115" i="5"/>
  <c r="E2115" i="5" s="1"/>
  <c r="X2115" i="5" s="1"/>
  <c r="V2111" i="5"/>
  <c r="G2111" i="5" s="1"/>
  <c r="V2103" i="5"/>
  <c r="E2103" i="5" s="1"/>
  <c r="X2103" i="5" s="1"/>
  <c r="V2095" i="5"/>
  <c r="F2095" i="5" s="1"/>
  <c r="V2075" i="5"/>
  <c r="H2075" i="5" s="1"/>
  <c r="V2059" i="5"/>
  <c r="J2059" i="5" s="1"/>
  <c r="V2051" i="5"/>
  <c r="V2035" i="5"/>
  <c r="V2003" i="5"/>
  <c r="V1999" i="5"/>
  <c r="F1999" i="5" s="1"/>
  <c r="V1955" i="5"/>
  <c r="V1951" i="5"/>
  <c r="R1951" i="5" s="1"/>
  <c r="V1939" i="5"/>
  <c r="F1939" i="5" s="1"/>
  <c r="V1919" i="5"/>
  <c r="F1919" i="5" s="1"/>
  <c r="V1915" i="5"/>
  <c r="V1907" i="5"/>
  <c r="F1907" i="5" s="1"/>
  <c r="V1867" i="5"/>
  <c r="E1867" i="5" s="1"/>
  <c r="X1867" i="5" s="1"/>
  <c r="V1859" i="5"/>
  <c r="I1859" i="5" s="1"/>
  <c r="V1843" i="5"/>
  <c r="I1843" i="5" s="1"/>
  <c r="V1803" i="5"/>
  <c r="F1803" i="5" s="1"/>
  <c r="V1795" i="5"/>
  <c r="V1787" i="5"/>
  <c r="H1787" i="5" s="1"/>
  <c r="V1775" i="5"/>
  <c r="V1759" i="5"/>
  <c r="J1759" i="5" s="1"/>
  <c r="V1751" i="5"/>
  <c r="V1727" i="5"/>
  <c r="R1727" i="5" s="1"/>
  <c r="V1703" i="5"/>
  <c r="R1703" i="5" s="1"/>
  <c r="V1699" i="5"/>
  <c r="V1695" i="5"/>
  <c r="R1695" i="5" s="1"/>
  <c r="V1691" i="5"/>
  <c r="G1691" i="5" s="1"/>
  <c r="V1683" i="5"/>
  <c r="H1683" i="5" s="1"/>
  <c r="V1671" i="5"/>
  <c r="E1671" i="5" s="1"/>
  <c r="X1671" i="5" s="1"/>
  <c r="V1667" i="5"/>
  <c r="H1667" i="5" s="1"/>
  <c r="V1623" i="5"/>
  <c r="G1623" i="5" s="1"/>
  <c r="V1595" i="5"/>
  <c r="V1583" i="5"/>
  <c r="V1563" i="5"/>
  <c r="V1555" i="5"/>
  <c r="G1555" i="5" s="1"/>
  <c r="V1523" i="5"/>
  <c r="V1451" i="5"/>
  <c r="H1451" i="5" s="1"/>
  <c r="V1447" i="5"/>
  <c r="V1443" i="5"/>
  <c r="I1443" i="5" s="1"/>
  <c r="V1335" i="5"/>
  <c r="V1319" i="5"/>
  <c r="V1307" i="5"/>
  <c r="V1271" i="5"/>
  <c r="J1271" i="5" s="1"/>
  <c r="V1243" i="5"/>
  <c r="V1239" i="5"/>
  <c r="V1211" i="5"/>
  <c r="R1211" i="5" s="1"/>
  <c r="V1183" i="5"/>
  <c r="V1127" i="5"/>
  <c r="V1083" i="5"/>
  <c r="G1083" i="5" s="1"/>
  <c r="V1071" i="5"/>
  <c r="V1051" i="5"/>
  <c r="V1015" i="5"/>
  <c r="J1015" i="5" s="1"/>
  <c r="V1011" i="5"/>
  <c r="G1011" i="5" s="1"/>
  <c r="V1007" i="5"/>
  <c r="V1003" i="5"/>
  <c r="J1003" i="5" s="1"/>
  <c r="V995" i="5"/>
  <c r="F995" i="5" s="1"/>
  <c r="V991" i="5"/>
  <c r="I991" i="5" s="1"/>
  <c r="V987" i="5"/>
  <c r="V983" i="5"/>
  <c r="R983" i="5" s="1"/>
  <c r="V979" i="5"/>
  <c r="V971" i="5"/>
  <c r="V967" i="5"/>
  <c r="R967" i="5" s="1"/>
  <c r="V963" i="5"/>
  <c r="R963" i="5" s="1"/>
  <c r="V951" i="5"/>
  <c r="V947" i="5"/>
  <c r="H947" i="5" s="1"/>
  <c r="V943" i="5"/>
  <c r="V939" i="5"/>
  <c r="E939" i="5" s="1"/>
  <c r="X939" i="5" s="1"/>
  <c r="V935" i="5"/>
  <c r="I935" i="5" s="1"/>
  <c r="V931" i="5"/>
  <c r="F931" i="5" s="1"/>
  <c r="V927" i="5"/>
  <c r="V919" i="5"/>
  <c r="F919" i="5" s="1"/>
  <c r="V915" i="5"/>
  <c r="G915" i="5" s="1"/>
  <c r="V911" i="5"/>
  <c r="R911" i="5" s="1"/>
  <c r="V907" i="5"/>
  <c r="I907" i="5" s="1"/>
  <c r="V903" i="5"/>
  <c r="H903" i="5" s="1"/>
  <c r="V895" i="5"/>
  <c r="V891" i="5"/>
  <c r="V887" i="5"/>
  <c r="V875" i="5"/>
  <c r="J875" i="5" s="1"/>
  <c r="V871" i="5"/>
  <c r="V867" i="5"/>
  <c r="V859" i="5"/>
  <c r="I859" i="5" s="1"/>
  <c r="V855" i="5"/>
  <c r="G855" i="5" s="1"/>
  <c r="V851" i="5"/>
  <c r="H851" i="5" s="1"/>
  <c r="V847" i="5"/>
  <c r="E847" i="5" s="1"/>
  <c r="X847" i="5" s="1"/>
  <c r="V831" i="5"/>
  <c r="I831" i="5" s="1"/>
  <c r="V823" i="5"/>
  <c r="G823" i="5" s="1"/>
  <c r="V819" i="5"/>
  <c r="V815" i="5"/>
  <c r="H815" i="5" s="1"/>
  <c r="V811" i="5"/>
  <c r="V807" i="5"/>
  <c r="E807" i="5" s="1"/>
  <c r="X807" i="5" s="1"/>
  <c r="V799" i="5"/>
  <c r="V795" i="5"/>
  <c r="I795" i="5" s="1"/>
  <c r="V787" i="5"/>
  <c r="V775" i="5"/>
  <c r="R775" i="5" s="1"/>
  <c r="V767" i="5"/>
  <c r="J767" i="5" s="1"/>
  <c r="V763" i="5"/>
  <c r="H763" i="5" s="1"/>
  <c r="V759" i="5"/>
  <c r="V755" i="5"/>
  <c r="R755" i="5" s="1"/>
  <c r="V751" i="5"/>
  <c r="H751" i="5" s="1"/>
  <c r="V743" i="5"/>
  <c r="R743" i="5" s="1"/>
  <c r="V739" i="5"/>
  <c r="V735" i="5"/>
  <c r="F735" i="5" s="1"/>
  <c r="V731" i="5"/>
  <c r="I731" i="5" s="1"/>
  <c r="V727" i="5"/>
  <c r="E727" i="5" s="1"/>
  <c r="X727" i="5" s="1"/>
  <c r="V719" i="5"/>
  <c r="V711" i="5"/>
  <c r="I711" i="5" s="1"/>
  <c r="V707" i="5"/>
  <c r="F707" i="5" s="1"/>
  <c r="V699" i="5"/>
  <c r="V691" i="5"/>
  <c r="V687" i="5"/>
  <c r="E687" i="5" s="1"/>
  <c r="X687" i="5" s="1"/>
  <c r="V683" i="5"/>
  <c r="V679" i="5"/>
  <c r="I679" i="5" s="1"/>
  <c r="V675" i="5"/>
  <c r="V667" i="5"/>
  <c r="E667" i="5" s="1"/>
  <c r="X667" i="5" s="1"/>
  <c r="V663" i="5"/>
  <c r="V659" i="5"/>
  <c r="F659" i="5" s="1"/>
  <c r="V2490" i="5"/>
  <c r="H2490" i="5" s="1"/>
  <c r="V2482" i="5"/>
  <c r="J2482" i="5" s="1"/>
  <c r="V2458" i="5"/>
  <c r="V2418" i="5"/>
  <c r="V2410" i="5"/>
  <c r="I2410" i="5" s="1"/>
  <c r="V2398" i="5"/>
  <c r="E2398" i="5" s="1"/>
  <c r="X2398" i="5" s="1"/>
  <c r="V2382" i="5"/>
  <c r="V2366" i="5"/>
  <c r="V2354" i="5"/>
  <c r="R2354" i="5" s="1"/>
  <c r="V2346" i="5"/>
  <c r="H2346" i="5" s="1"/>
  <c r="V2306" i="5"/>
  <c r="V2290" i="5"/>
  <c r="V2274" i="5"/>
  <c r="E2274" i="5" s="1"/>
  <c r="X2274" i="5" s="1"/>
  <c r="V2266" i="5"/>
  <c r="V2242" i="5"/>
  <c r="V2222" i="5"/>
  <c r="R2222" i="5" s="1"/>
  <c r="V2218" i="5"/>
  <c r="V2206" i="5"/>
  <c r="V2194" i="5"/>
  <c r="V2178" i="5"/>
  <c r="V2166" i="5"/>
  <c r="G2166" i="5" s="1"/>
  <c r="V2142" i="5"/>
  <c r="J2142" i="5" s="1"/>
  <c r="V2138" i="5"/>
  <c r="V2126" i="5"/>
  <c r="V2102" i="5"/>
  <c r="G2102" i="5" s="1"/>
  <c r="V2074" i="5"/>
  <c r="H2074" i="5" s="1"/>
  <c r="V2062" i="5"/>
  <c r="G2062" i="5" s="1"/>
  <c r="V2038" i="5"/>
  <c r="G2038" i="5" s="1"/>
  <c r="V2026" i="5"/>
  <c r="G2026" i="5" s="1"/>
  <c r="V2022" i="5"/>
  <c r="I2022" i="5" s="1"/>
  <c r="V2018" i="5"/>
  <c r="V2010" i="5"/>
  <c r="V1998" i="5"/>
  <c r="V1974" i="5"/>
  <c r="E1974" i="5" s="1"/>
  <c r="X1974" i="5" s="1"/>
  <c r="V1966" i="5"/>
  <c r="V1906" i="5"/>
  <c r="H1906" i="5" s="1"/>
  <c r="V1898" i="5"/>
  <c r="J1898" i="5" s="1"/>
  <c r="V1882" i="5"/>
  <c r="V1870" i="5"/>
  <c r="V1858" i="5"/>
  <c r="V1846" i="5"/>
  <c r="I1846" i="5" s="1"/>
  <c r="V1842" i="5"/>
  <c r="J1842" i="5" s="1"/>
  <c r="V1818" i="5"/>
  <c r="V1810" i="5"/>
  <c r="V1806" i="5"/>
  <c r="R1806" i="5" s="1"/>
  <c r="V1798" i="5"/>
  <c r="V1754" i="5"/>
  <c r="V1746" i="5"/>
  <c r="V1742" i="5"/>
  <c r="V1738" i="5"/>
  <c r="I1738" i="5" s="1"/>
  <c r="V1734" i="5"/>
  <c r="I1734" i="5" s="1"/>
  <c r="V1722" i="5"/>
  <c r="E1722" i="5" s="1"/>
  <c r="X1722" i="5" s="1"/>
  <c r="V1714" i="5"/>
  <c r="V1694" i="5"/>
  <c r="V1662" i="5"/>
  <c r="V1646" i="5"/>
  <c r="R1646" i="5" s="1"/>
  <c r="V1642" i="5"/>
  <c r="V1638" i="5"/>
  <c r="V1582" i="5"/>
  <c r="G1582" i="5" s="1"/>
  <c r="V1570" i="5"/>
  <c r="V1558" i="5"/>
  <c r="V1554" i="5"/>
  <c r="V1534" i="5"/>
  <c r="V1530" i="5"/>
  <c r="H1530" i="5" s="1"/>
  <c r="V1522" i="5"/>
  <c r="F1522" i="5" s="1"/>
  <c r="V1518" i="5"/>
  <c r="H1518" i="5" s="1"/>
  <c r="V1506" i="5"/>
  <c r="F1506" i="5" s="1"/>
  <c r="V1494" i="5"/>
  <c r="V1490" i="5"/>
  <c r="E1490" i="5" s="1"/>
  <c r="X1490" i="5" s="1"/>
  <c r="V1486" i="5"/>
  <c r="V1474" i="5"/>
  <c r="E1474" i="5" s="1"/>
  <c r="X1474" i="5" s="1"/>
  <c r="V1462" i="5"/>
  <c r="V1442" i="5"/>
  <c r="G1442" i="5" s="1"/>
  <c r="V1418" i="5"/>
  <c r="V1398" i="5"/>
  <c r="V1394" i="5"/>
  <c r="V1390" i="5"/>
  <c r="H1390" i="5" s="1"/>
  <c r="V1386" i="5"/>
  <c r="V1382" i="5"/>
  <c r="V1370" i="5"/>
  <c r="I1370" i="5" s="1"/>
  <c r="V1366" i="5"/>
  <c r="F1366" i="5" s="1"/>
  <c r="V1362" i="5"/>
  <c r="V1358" i="5"/>
  <c r="V1338" i="5"/>
  <c r="E1338" i="5" s="1"/>
  <c r="X1338" i="5" s="1"/>
  <c r="V1330" i="5"/>
  <c r="E1330" i="5" s="1"/>
  <c r="X1330" i="5" s="1"/>
  <c r="V1274" i="5"/>
  <c r="V1266" i="5"/>
  <c r="G1266" i="5" s="1"/>
  <c r="V1258" i="5"/>
  <c r="G1258" i="5" s="1"/>
  <c r="V1242" i="5"/>
  <c r="G1242" i="5" s="1"/>
  <c r="V1226" i="5"/>
  <c r="G1226" i="5" s="1"/>
  <c r="V1218" i="5"/>
  <c r="V1210" i="5"/>
  <c r="I1210" i="5" s="1"/>
  <c r="V1202" i="5"/>
  <c r="I1202" i="5" s="1"/>
  <c r="V1162" i="5"/>
  <c r="V1138" i="5"/>
  <c r="F1138" i="5" s="1"/>
  <c r="V1130" i="5"/>
  <c r="V1122" i="5"/>
  <c r="F1122" i="5" s="1"/>
  <c r="V1114" i="5"/>
  <c r="I1114" i="5" s="1"/>
  <c r="V1106" i="5"/>
  <c r="H1106" i="5" s="1"/>
  <c r="V1098" i="5"/>
  <c r="V1082" i="5"/>
  <c r="I1082" i="5" s="1"/>
  <c r="V1066" i="5"/>
  <c r="I1066" i="5" s="1"/>
  <c r="V1050" i="5"/>
  <c r="V1042" i="5"/>
  <c r="V1026" i="5"/>
  <c r="R1026" i="5" s="1"/>
  <c r="V1014" i="5"/>
  <c r="F1014" i="5" s="1"/>
  <c r="V1010" i="5"/>
  <c r="V1006" i="5"/>
  <c r="E1006" i="5" s="1"/>
  <c r="X1006" i="5" s="1"/>
  <c r="V1002" i="5"/>
  <c r="V998" i="5"/>
  <c r="G998" i="5" s="1"/>
  <c r="V990" i="5"/>
  <c r="V986" i="5"/>
  <c r="V978" i="5"/>
  <c r="G978" i="5" s="1"/>
  <c r="V962" i="5"/>
  <c r="V958" i="5"/>
  <c r="V954" i="5"/>
  <c r="F954" i="5" s="1"/>
  <c r="V950" i="5"/>
  <c r="F950" i="5" s="1"/>
  <c r="V946" i="5"/>
  <c r="H946" i="5" s="1"/>
  <c r="V942" i="5"/>
  <c r="G942" i="5" s="1"/>
  <c r="V938" i="5"/>
  <c r="J938" i="5" s="1"/>
  <c r="V934" i="5"/>
  <c r="I934" i="5" s="1"/>
  <c r="V926" i="5"/>
  <c r="V922" i="5"/>
  <c r="E922" i="5" s="1"/>
  <c r="X922" i="5" s="1"/>
  <c r="V914" i="5"/>
  <c r="G914" i="5" s="1"/>
  <c r="V910" i="5"/>
  <c r="G910" i="5" s="1"/>
  <c r="V906" i="5"/>
  <c r="I906" i="5" s="1"/>
  <c r="V902" i="5"/>
  <c r="V898" i="5"/>
  <c r="G898" i="5" s="1"/>
  <c r="V894" i="5"/>
  <c r="I894" i="5" s="1"/>
  <c r="V890" i="5"/>
  <c r="J890" i="5" s="1"/>
  <c r="V886" i="5"/>
  <c r="V882" i="5"/>
  <c r="V874" i="5"/>
  <c r="R874" i="5" s="1"/>
  <c r="V870" i="5"/>
  <c r="J870" i="5" s="1"/>
  <c r="V866" i="5"/>
  <c r="R866" i="5" s="1"/>
  <c r="V858" i="5"/>
  <c r="G858" i="5" s="1"/>
  <c r="V850" i="5"/>
  <c r="V846" i="5"/>
  <c r="H846" i="5" s="1"/>
  <c r="V838" i="5"/>
  <c r="V834" i="5"/>
  <c r="G834" i="5" s="1"/>
  <c r="V830" i="5"/>
  <c r="V826" i="5"/>
  <c r="V822" i="5"/>
  <c r="F822" i="5" s="1"/>
  <c r="V818" i="5"/>
  <c r="J818" i="5" s="1"/>
  <c r="V814" i="5"/>
  <c r="G814" i="5" s="1"/>
  <c r="V810" i="5"/>
  <c r="V806" i="5"/>
  <c r="E806" i="5" s="1"/>
  <c r="X806" i="5" s="1"/>
  <c r="V798" i="5"/>
  <c r="I798" i="5" s="1"/>
  <c r="V794" i="5"/>
  <c r="V786" i="5"/>
  <c r="V782" i="5"/>
  <c r="V778" i="5"/>
  <c r="G778" i="5" s="1"/>
  <c r="V770" i="5"/>
  <c r="V762" i="5"/>
  <c r="H762" i="5" s="1"/>
  <c r="V758" i="5"/>
  <c r="V742" i="5"/>
  <c r="J742" i="5" s="1"/>
  <c r="V718" i="5"/>
  <c r="V714" i="5"/>
  <c r="V706" i="5"/>
  <c r="V694" i="5"/>
  <c r="H694" i="5" s="1"/>
  <c r="V690" i="5"/>
  <c r="H690" i="5" s="1"/>
  <c r="V686" i="5"/>
  <c r="J686" i="5" s="1"/>
  <c r="V682" i="5"/>
  <c r="I682" i="5" s="1"/>
  <c r="V666" i="5"/>
  <c r="V662" i="5"/>
  <c r="V2481" i="5"/>
  <c r="J2481" i="5" s="1"/>
  <c r="V2349" i="5"/>
  <c r="F2349" i="5" s="1"/>
  <c r="V2333" i="5"/>
  <c r="V2273" i="5"/>
  <c r="V2005" i="5"/>
  <c r="V1985" i="5"/>
  <c r="I1985" i="5" s="1"/>
  <c r="V1965" i="5"/>
  <c r="G1965" i="5" s="1"/>
  <c r="V1961" i="5"/>
  <c r="V1957" i="5"/>
  <c r="R1957" i="5" s="1"/>
  <c r="V1925" i="5"/>
  <c r="R1925" i="5" s="1"/>
  <c r="V1921" i="5"/>
  <c r="V1877" i="5"/>
  <c r="F1877" i="5" s="1"/>
  <c r="V1865" i="5"/>
  <c r="F1865" i="5" s="1"/>
  <c r="V1837" i="5"/>
  <c r="G1837" i="5" s="1"/>
  <c r="V1825" i="5"/>
  <c r="V1789" i="5"/>
  <c r="V1749" i="5"/>
  <c r="I1749" i="5" s="1"/>
  <c r="V1745" i="5"/>
  <c r="I1745" i="5" s="1"/>
  <c r="V1741" i="5"/>
  <c r="H1741" i="5" s="1"/>
  <c r="V1737" i="5"/>
  <c r="G1737" i="5" s="1"/>
  <c r="V1709" i="5"/>
  <c r="G1709" i="5" s="1"/>
  <c r="V1665" i="5"/>
  <c r="F1665" i="5" s="1"/>
  <c r="V1641" i="5"/>
  <c r="V1637" i="5"/>
  <c r="V1589" i="5"/>
  <c r="V1577" i="5"/>
  <c r="J1577" i="5" s="1"/>
  <c r="V1573" i="5"/>
  <c r="I1573" i="5" s="1"/>
  <c r="V1565" i="5"/>
  <c r="V1557" i="5"/>
  <c r="V1525" i="5"/>
  <c r="I1525" i="5" s="1"/>
  <c r="V1517" i="5"/>
  <c r="R1517" i="5" s="1"/>
  <c r="V1505" i="5"/>
  <c r="I1505" i="5" s="1"/>
  <c r="V1489" i="5"/>
  <c r="V1469" i="5"/>
  <c r="I1469" i="5" s="1"/>
  <c r="V1465" i="5"/>
  <c r="J1465" i="5" s="1"/>
  <c r="V1441" i="5"/>
  <c r="V1429" i="5"/>
  <c r="V1413" i="5"/>
  <c r="F1413" i="5" s="1"/>
  <c r="V1405" i="5"/>
  <c r="F1405" i="5" s="1"/>
  <c r="V1401" i="5"/>
  <c r="V1389" i="5"/>
  <c r="G1389" i="5" s="1"/>
  <c r="V1357" i="5"/>
  <c r="F1357" i="5" s="1"/>
  <c r="V1349" i="5"/>
  <c r="V1321" i="5"/>
  <c r="V1301" i="5"/>
  <c r="H1301" i="5" s="1"/>
  <c r="V1277" i="5"/>
  <c r="J1277" i="5" s="1"/>
  <c r="V1273" i="5"/>
  <c r="E1273" i="5" s="1"/>
  <c r="X1273" i="5" s="1"/>
  <c r="V1237" i="5"/>
  <c r="F1237" i="5" s="1"/>
  <c r="V1229" i="5"/>
  <c r="V1209" i="5"/>
  <c r="G1209" i="5" s="1"/>
  <c r="V1173" i="5"/>
  <c r="V1149" i="5"/>
  <c r="V1129" i="5"/>
  <c r="H1129" i="5" s="1"/>
  <c r="V1089" i="5"/>
  <c r="G1089" i="5" s="1"/>
  <c r="V1045" i="5"/>
  <c r="E1045" i="5" s="1"/>
  <c r="X1045" i="5" s="1"/>
  <c r="V997" i="5"/>
  <c r="V969" i="5"/>
  <c r="V965" i="5"/>
  <c r="H965" i="5" s="1"/>
  <c r="V949" i="5"/>
  <c r="I949" i="5" s="1"/>
  <c r="V945" i="5"/>
  <c r="E945" i="5" s="1"/>
  <c r="X945" i="5" s="1"/>
  <c r="V929" i="5"/>
  <c r="H929" i="5" s="1"/>
  <c r="V921" i="5"/>
  <c r="H921" i="5" s="1"/>
  <c r="V901" i="5"/>
  <c r="V897" i="5"/>
  <c r="V893" i="5"/>
  <c r="V885" i="5"/>
  <c r="R885" i="5" s="1"/>
  <c r="V877" i="5"/>
  <c r="V841" i="5"/>
  <c r="V833" i="5"/>
  <c r="F833" i="5" s="1"/>
  <c r="V829" i="5"/>
  <c r="F829" i="5" s="1"/>
  <c r="V825" i="5"/>
  <c r="H825" i="5" s="1"/>
  <c r="V817" i="5"/>
  <c r="V785" i="5"/>
  <c r="J785" i="5" s="1"/>
  <c r="V777" i="5"/>
  <c r="J777" i="5" s="1"/>
  <c r="V773" i="5"/>
  <c r="G773" i="5" s="1"/>
  <c r="V769" i="5"/>
  <c r="J769" i="5" s="1"/>
  <c r="V757" i="5"/>
  <c r="V753" i="5"/>
  <c r="F753" i="5" s="1"/>
  <c r="V745" i="5"/>
  <c r="I745" i="5" s="1"/>
  <c r="V701" i="5"/>
  <c r="V685" i="5"/>
  <c r="V669" i="5"/>
  <c r="R669" i="5" s="1"/>
  <c r="V665" i="5"/>
  <c r="I665" i="5" s="1"/>
  <c r="V661" i="5"/>
  <c r="AB2412" i="5"/>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F1878" i="5"/>
  <c r="J1878" i="5"/>
  <c r="H2387" i="5"/>
  <c r="R1878" i="5"/>
  <c r="F2427" i="5"/>
  <c r="G2309" i="5"/>
  <c r="I2161" i="5"/>
  <c r="R1579" i="5"/>
  <c r="I2113" i="5"/>
  <c r="J2097" i="5"/>
  <c r="G1206" i="5"/>
  <c r="R1547" i="5"/>
  <c r="H2145" i="5"/>
  <c r="F2049" i="5"/>
  <c r="E2455" i="5"/>
  <c r="X2455" i="5" s="1"/>
  <c r="E1139" i="5"/>
  <c r="X1139" i="5" s="1"/>
  <c r="E2145" i="5"/>
  <c r="X2145" i="5" s="1"/>
  <c r="H2065" i="5"/>
  <c r="I2197" i="5"/>
  <c r="I2387" i="5"/>
  <c r="J1078" i="5"/>
  <c r="R1515" i="5"/>
  <c r="I1847" i="5"/>
  <c r="R2229" i="5"/>
  <c r="E2129" i="5"/>
  <c r="X2129" i="5" s="1"/>
  <c r="E2081" i="5"/>
  <c r="X2081" i="5" s="1"/>
  <c r="I2033" i="5"/>
  <c r="G1078" i="5"/>
  <c r="I1875" i="5"/>
  <c r="F1019"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E1454" i="5"/>
  <c r="X1454" i="5" s="1"/>
  <c r="G1454" i="5"/>
  <c r="R1454" i="5"/>
  <c r="F1454" i="5"/>
  <c r="I1454" i="5"/>
  <c r="H1454" i="5"/>
  <c r="J1430" i="5"/>
  <c r="G1430" i="5"/>
  <c r="R1430" i="5"/>
  <c r="E1430" i="5"/>
  <c r="X1430" i="5" s="1"/>
  <c r="H1430" i="5"/>
  <c r="I1430" i="5"/>
  <c r="F1430" i="5"/>
  <c r="J1422" i="5"/>
  <c r="G1422" i="5"/>
  <c r="E1422" i="5"/>
  <c r="X1422" i="5" s="1"/>
  <c r="F1422" i="5"/>
  <c r="R1422" i="5"/>
  <c r="I1422" i="5"/>
  <c r="H1402" i="5"/>
  <c r="F1402" i="5"/>
  <c r="J1402" i="5"/>
  <c r="G1402" i="5"/>
  <c r="R1402"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H2374" i="5"/>
  <c r="F2374" i="5"/>
  <c r="I2374" i="5"/>
  <c r="J2374" i="5"/>
  <c r="E2374" i="5"/>
  <c r="X2374" i="5" s="1"/>
  <c r="G2374" i="5"/>
  <c r="R237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R1890" i="5"/>
  <c r="F1890" i="5"/>
  <c r="J1890" i="5"/>
  <c r="E1890" i="5"/>
  <c r="X1890" i="5" s="1"/>
  <c r="H1890" i="5"/>
  <c r="G1890" i="5"/>
  <c r="I1890" i="5"/>
  <c r="F1862" i="5"/>
  <c r="G1862" i="5"/>
  <c r="J1862" i="5"/>
  <c r="I1862" i="5"/>
  <c r="E1862" i="5"/>
  <c r="X1862" i="5" s="1"/>
  <c r="R1862" i="5"/>
  <c r="H1862" i="5"/>
  <c r="H1834" i="5"/>
  <c r="E1834" i="5"/>
  <c r="X1834" i="5" s="1"/>
  <c r="G1834" i="5"/>
  <c r="R1834" i="5"/>
  <c r="I1834" i="5"/>
  <c r="J1834" i="5"/>
  <c r="F1834" i="5"/>
  <c r="F1826" i="5"/>
  <c r="I1826" i="5"/>
  <c r="H1826" i="5"/>
  <c r="R1826" i="5"/>
  <c r="E1826" i="5"/>
  <c r="X1826" i="5" s="1"/>
  <c r="G182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F1546" i="5"/>
  <c r="R1546" i="5"/>
  <c r="I1546" i="5"/>
  <c r="J1546" i="5"/>
  <c r="E1546" i="5"/>
  <c r="X1546" i="5" s="1"/>
  <c r="H1546" i="5"/>
  <c r="G1546"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H2134" i="5"/>
  <c r="R2158" i="5"/>
  <c r="I2134" i="5"/>
  <c r="F2134"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J1986" i="5"/>
  <c r="G1314" i="5"/>
  <c r="I1314" i="5"/>
  <c r="F1314" i="5"/>
  <c r="H1314" i="5"/>
  <c r="J1314" i="5"/>
  <c r="J994" i="5"/>
  <c r="G994" i="5"/>
  <c r="H994" i="5"/>
  <c r="F994" i="5"/>
  <c r="G974" i="5"/>
  <c r="J974" i="5"/>
  <c r="R974" i="5"/>
  <c r="I974" i="5"/>
  <c r="F974" i="5"/>
  <c r="I966" i="5"/>
  <c r="J966" i="5"/>
  <c r="F966" i="5"/>
  <c r="E966" i="5"/>
  <c r="X966" i="5" s="1"/>
  <c r="G966" i="5"/>
  <c r="I994" i="5"/>
  <c r="H974" i="5"/>
  <c r="R1314" i="5"/>
  <c r="E994" i="5"/>
  <c r="X994" i="5" s="1"/>
  <c r="R1322" i="5"/>
  <c r="E1322" i="5"/>
  <c r="X1322" i="5" s="1"/>
  <c r="J1322" i="5"/>
  <c r="H1322" i="5"/>
  <c r="G1322" i="5"/>
  <c r="F1322" i="5"/>
  <c r="I1322" i="5"/>
  <c r="J1194" i="5"/>
  <c r="I1194" i="5"/>
  <c r="R1194" i="5"/>
  <c r="H1194" i="5"/>
  <c r="G1194" i="5"/>
  <c r="F1170" i="5"/>
  <c r="R1170" i="5"/>
  <c r="J1170" i="5"/>
  <c r="H1170" i="5"/>
  <c r="E1170" i="5"/>
  <c r="X1170" i="5" s="1"/>
  <c r="G1170" i="5"/>
  <c r="I1170" i="5"/>
  <c r="F1154" i="5"/>
  <c r="J1154" i="5"/>
  <c r="R1154" i="5"/>
  <c r="E1154" i="5"/>
  <c r="X1154" i="5" s="1"/>
  <c r="H1154" i="5"/>
  <c r="I1154" i="5"/>
  <c r="F1074" i="5"/>
  <c r="I1074" i="5"/>
  <c r="G1074" i="5"/>
  <c r="H1074" i="5"/>
  <c r="R1074" i="5"/>
  <c r="E1074" i="5"/>
  <c r="X1074" i="5" s="1"/>
  <c r="R930" i="5"/>
  <c r="E930" i="5"/>
  <c r="X930" i="5" s="1"/>
  <c r="F930" i="5"/>
  <c r="H930" i="5"/>
  <c r="I930" i="5"/>
  <c r="G930" i="5"/>
  <c r="R918" i="5"/>
  <c r="G918" i="5"/>
  <c r="H918" i="5"/>
  <c r="I918" i="5"/>
  <c r="J918" i="5"/>
  <c r="F918" i="5"/>
  <c r="E918" i="5"/>
  <c r="X918" i="5" s="1"/>
  <c r="G862" i="5"/>
  <c r="E862" i="5"/>
  <c r="X862" i="5" s="1"/>
  <c r="I862" i="5"/>
  <c r="H862" i="5"/>
  <c r="F862" i="5"/>
  <c r="J862" i="5"/>
  <c r="R802" i="5"/>
  <c r="G802" i="5"/>
  <c r="E802" i="5"/>
  <c r="X802" i="5" s="1"/>
  <c r="F802" i="5"/>
  <c r="H802" i="5"/>
  <c r="I802" i="5"/>
  <c r="G774" i="5"/>
  <c r="R774" i="5"/>
  <c r="E774" i="5"/>
  <c r="X774" i="5" s="1"/>
  <c r="F774" i="5"/>
  <c r="J774" i="5"/>
  <c r="I774" i="5"/>
  <c r="E766" i="5"/>
  <c r="X766" i="5" s="1"/>
  <c r="H766" i="5"/>
  <c r="G766" i="5"/>
  <c r="J766" i="5"/>
  <c r="F766" i="5"/>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H710" i="5"/>
  <c r="F710" i="5"/>
  <c r="E710" i="5"/>
  <c r="X710" i="5" s="1"/>
  <c r="I710" i="5"/>
  <c r="J710" i="5"/>
  <c r="R710" i="5"/>
  <c r="I702" i="5"/>
  <c r="G702" i="5"/>
  <c r="E702" i="5"/>
  <c r="X702" i="5" s="1"/>
  <c r="F702" i="5"/>
  <c r="G670" i="5"/>
  <c r="J670" i="5"/>
  <c r="I670" i="5"/>
  <c r="E670" i="5"/>
  <c r="X670" i="5" s="1"/>
  <c r="H670" i="5"/>
  <c r="F670" i="5"/>
  <c r="R670" i="5"/>
  <c r="E974" i="5"/>
  <c r="X974" i="5" s="1"/>
  <c r="H966" i="5"/>
  <c r="G710" i="5"/>
  <c r="H774" i="5"/>
  <c r="R734" i="5"/>
  <c r="J802" i="5"/>
  <c r="G730" i="5"/>
  <c r="R862" i="5"/>
  <c r="R994" i="5"/>
  <c r="R966" i="5"/>
  <c r="R702" i="5"/>
  <c r="J930" i="5"/>
  <c r="J1074" i="5"/>
  <c r="E1314" i="5"/>
  <c r="X1314" i="5" s="1"/>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F2423" i="5"/>
  <c r="I2423" i="5"/>
  <c r="R2423" i="5"/>
  <c r="J2423" i="5"/>
  <c r="G2423"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F2063" i="5"/>
  <c r="J1739" i="5"/>
  <c r="R1739" i="5"/>
  <c r="I1715" i="5"/>
  <c r="R1715" i="5"/>
  <c r="I1295" i="5"/>
  <c r="E1295" i="5"/>
  <c r="X1295" i="5" s="1"/>
  <c r="G955" i="5"/>
  <c r="R955" i="5"/>
  <c r="E899" i="5"/>
  <c r="X899" i="5" s="1"/>
  <c r="F899" i="5"/>
  <c r="H779" i="5"/>
  <c r="R779" i="5"/>
  <c r="G671" i="5"/>
  <c r="F671" i="5"/>
  <c r="J2233" i="5"/>
  <c r="F2251" i="5"/>
  <c r="I1431" i="5"/>
  <c r="H2423" i="5"/>
  <c r="J2387" i="5"/>
  <c r="E2387" i="5"/>
  <c r="X2387" i="5" s="1"/>
  <c r="I2106" i="5"/>
  <c r="H1878" i="5"/>
  <c r="I1547" i="5"/>
  <c r="E1878" i="5"/>
  <c r="X1878" i="5" s="1"/>
  <c r="R2362" i="5"/>
  <c r="H2122" i="5"/>
  <c r="G1547" i="5"/>
  <c r="R1233" i="5"/>
  <c r="H1069" i="5"/>
  <c r="H1038" i="5"/>
  <c r="E2406" i="5"/>
  <c r="X2406" i="5" s="1"/>
  <c r="H1295" i="5"/>
  <c r="F1022" i="5"/>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F2195" i="5"/>
  <c r="I2195" i="5"/>
  <c r="H2195" i="5"/>
  <c r="G2195" i="5"/>
  <c r="G2135" i="5"/>
  <c r="F2135" i="5"/>
  <c r="F2123" i="5"/>
  <c r="J2123" i="5"/>
  <c r="H2123" i="5"/>
  <c r="G2123" i="5"/>
  <c r="I2123" i="5"/>
  <c r="R2123" i="5"/>
  <c r="J2107" i="5"/>
  <c r="I2107" i="5"/>
  <c r="H2107" i="5"/>
  <c r="E2107" i="5"/>
  <c r="X2107" i="5" s="1"/>
  <c r="E2099" i="5"/>
  <c r="X2099" i="5" s="1"/>
  <c r="I2099" i="5"/>
  <c r="R2099" i="5"/>
  <c r="H2099" i="5"/>
  <c r="G2245" i="5"/>
  <c r="H2189" i="5"/>
  <c r="R2437" i="5"/>
  <c r="I2069" i="5"/>
  <c r="G2099" i="5"/>
  <c r="G1198" i="5"/>
  <c r="I2399" i="5"/>
  <c r="H2399" i="5"/>
  <c r="E1331" i="5"/>
  <c r="X1331" i="5" s="1"/>
  <c r="E2405" i="5"/>
  <c r="X2405" i="5" s="1"/>
  <c r="H2475" i="5"/>
  <c r="H1923" i="5"/>
  <c r="R2177" i="5"/>
  <c r="J2195" i="5"/>
  <c r="F2099" i="5"/>
  <c r="F1272" i="5"/>
  <c r="G1272" i="5"/>
  <c r="I1272" i="5"/>
  <c r="E2249" i="5"/>
  <c r="X2249" i="5" s="1"/>
  <c r="F2249" i="5"/>
  <c r="E2265" i="5"/>
  <c r="X2265" i="5" s="1"/>
  <c r="J2265" i="5"/>
  <c r="F2239" i="5"/>
  <c r="E2239" i="5"/>
  <c r="X2239" i="5" s="1"/>
  <c r="H2303" i="5"/>
  <c r="E2303" i="5"/>
  <c r="X2303" i="5" s="1"/>
  <c r="I2463" i="5"/>
  <c r="F2463" i="5"/>
  <c r="E2235" i="5"/>
  <c r="X2235" i="5" s="1"/>
  <c r="F2235" i="5"/>
  <c r="R2195" i="5"/>
  <c r="E1375" i="5"/>
  <c r="X1375" i="5" s="1"/>
  <c r="F1375" i="5"/>
  <c r="I1171" i="5"/>
  <c r="R1171" i="5"/>
  <c r="R1355" i="5"/>
  <c r="I1355" i="5"/>
  <c r="E2101" i="5"/>
  <c r="X2101" i="5" s="1"/>
  <c r="F2101" i="5"/>
  <c r="I2173" i="5"/>
  <c r="E2173" i="5"/>
  <c r="X2173" i="5" s="1"/>
  <c r="E2293" i="5"/>
  <c r="X2293" i="5" s="1"/>
  <c r="R2293" i="5"/>
  <c r="G2293" i="5"/>
  <c r="G2389" i="5"/>
  <c r="R2389" i="5"/>
  <c r="I2143" i="5"/>
  <c r="G214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I1247" i="5"/>
  <c r="R1247" i="5"/>
  <c r="F1247" i="5"/>
  <c r="E1247" i="5"/>
  <c r="X1247" i="5" s="1"/>
  <c r="H1247" i="5"/>
  <c r="J1247" i="5"/>
  <c r="J1223" i="5"/>
  <c r="R1223" i="5"/>
  <c r="F1223" i="5"/>
  <c r="I1223" i="5"/>
  <c r="E1223" i="5"/>
  <c r="X1223" i="5" s="1"/>
  <c r="H1223" i="5"/>
  <c r="G1223" i="5"/>
  <c r="E1179" i="5"/>
  <c r="X1179" i="5" s="1"/>
  <c r="H1179" i="5"/>
  <c r="I1179" i="5"/>
  <c r="F1179" i="5"/>
  <c r="G1151" i="5"/>
  <c r="E1151" i="5"/>
  <c r="X1151" i="5" s="1"/>
  <c r="F1151" i="5"/>
  <c r="J1151" i="5"/>
  <c r="I1151" i="5"/>
  <c r="R1151" i="5"/>
  <c r="H1151"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R1023" i="5"/>
  <c r="F1023" i="5"/>
  <c r="G1023" i="5"/>
  <c r="H1023" i="5"/>
  <c r="E1023" i="5"/>
  <c r="X1023" i="5" s="1"/>
  <c r="I1023" i="5"/>
  <c r="J1023" i="5"/>
  <c r="H975" i="5"/>
  <c r="R975" i="5"/>
  <c r="J975" i="5"/>
  <c r="E975" i="5"/>
  <c r="X975" i="5" s="1"/>
  <c r="F975" i="5"/>
  <c r="G975" i="5"/>
  <c r="R959" i="5"/>
  <c r="J959" i="5"/>
  <c r="H959" i="5"/>
  <c r="E959" i="5"/>
  <c r="X959" i="5" s="1"/>
  <c r="G959" i="5"/>
  <c r="J923" i="5"/>
  <c r="F923" i="5"/>
  <c r="I923" i="5"/>
  <c r="H923" i="5"/>
  <c r="R923" i="5"/>
  <c r="E923" i="5"/>
  <c r="X923" i="5" s="1"/>
  <c r="G923" i="5"/>
  <c r="R899" i="5"/>
  <c r="H899" i="5"/>
  <c r="I899" i="5"/>
  <c r="G899" i="5"/>
  <c r="J899" i="5"/>
  <c r="H883" i="5"/>
  <c r="G883" i="5"/>
  <c r="R883" i="5"/>
  <c r="J883" i="5"/>
  <c r="I883" i="5"/>
  <c r="F883" i="5"/>
  <c r="H843" i="5"/>
  <c r="G843" i="5"/>
  <c r="I843" i="5"/>
  <c r="R843" i="5"/>
  <c r="E843" i="5"/>
  <c r="X843" i="5" s="1"/>
  <c r="J843" i="5"/>
  <c r="R835" i="5"/>
  <c r="H835" i="5"/>
  <c r="I835" i="5"/>
  <c r="J835" i="5"/>
  <c r="F835" i="5"/>
  <c r="F827" i="5"/>
  <c r="H827" i="5"/>
  <c r="R827" i="5"/>
  <c r="E827" i="5"/>
  <c r="X827" i="5" s="1"/>
  <c r="G827" i="5"/>
  <c r="I827" i="5"/>
  <c r="J827" i="5"/>
  <c r="E791" i="5"/>
  <c r="X791" i="5" s="1"/>
  <c r="F791" i="5"/>
  <c r="J791" i="5"/>
  <c r="R791" i="5"/>
  <c r="H791" i="5"/>
  <c r="R783" i="5"/>
  <c r="I783" i="5"/>
  <c r="G783" i="5"/>
  <c r="J783" i="5"/>
  <c r="F783" i="5"/>
  <c r="I747" i="5"/>
  <c r="F747" i="5"/>
  <c r="J747" i="5"/>
  <c r="R747" i="5"/>
  <c r="F723" i="5"/>
  <c r="H723" i="5"/>
  <c r="I723" i="5"/>
  <c r="J723" i="5"/>
  <c r="R723" i="5"/>
  <c r="G723" i="5"/>
  <c r="E723" i="5"/>
  <c r="X723" i="5" s="1"/>
  <c r="J715" i="5"/>
  <c r="F715" i="5"/>
  <c r="E715" i="5"/>
  <c r="X715" i="5" s="1"/>
  <c r="H715" i="5"/>
  <c r="R715" i="5"/>
  <c r="G715" i="5"/>
  <c r="I715" i="5"/>
  <c r="R703" i="5"/>
  <c r="G703" i="5"/>
  <c r="F703" i="5"/>
  <c r="I703" i="5"/>
  <c r="E703" i="5"/>
  <c r="X703" i="5" s="1"/>
  <c r="G1899" i="5"/>
  <c r="E1899" i="5"/>
  <c r="X1899" i="5" s="1"/>
  <c r="G1295" i="5"/>
  <c r="I1531" i="5"/>
  <c r="J1179" i="5"/>
  <c r="G1063" i="5"/>
  <c r="H747" i="5"/>
  <c r="F779" i="5"/>
  <c r="G791" i="5"/>
  <c r="H703" i="5"/>
  <c r="J703" i="5"/>
  <c r="G747" i="5"/>
  <c r="E783" i="5"/>
  <c r="X783" i="5" s="1"/>
  <c r="F843" i="5"/>
  <c r="E883" i="5"/>
  <c r="X883" i="5" s="1"/>
  <c r="I975" i="5"/>
  <c r="I959" i="5"/>
  <c r="R2011" i="5"/>
  <c r="F2011" i="5"/>
  <c r="J2011" i="5"/>
  <c r="H1995" i="5"/>
  <c r="R1995" i="5"/>
  <c r="R1983" i="5"/>
  <c r="J1983" i="5"/>
  <c r="I1983" i="5"/>
  <c r="J1963" i="5"/>
  <c r="I1963" i="5"/>
  <c r="I1943" i="5"/>
  <c r="F1943" i="5"/>
  <c r="I1891" i="5"/>
  <c r="H1891" i="5"/>
  <c r="F1891" i="5"/>
  <c r="E1891" i="5"/>
  <c r="X1891" i="5" s="1"/>
  <c r="J1891" i="5"/>
  <c r="R1891" i="5"/>
  <c r="I1823" i="5"/>
  <c r="G1823" i="5"/>
  <c r="H1823" i="5"/>
  <c r="G1811" i="5"/>
  <c r="I1811" i="5"/>
  <c r="J1799" i="5"/>
  <c r="F1799" i="5"/>
  <c r="R1799" i="5"/>
  <c r="H1799" i="5"/>
  <c r="I1799" i="5"/>
  <c r="G1799"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J1575" i="5"/>
  <c r="E1575" i="5"/>
  <c r="X1575" i="5" s="1"/>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J1343" i="5"/>
  <c r="G1343" i="5"/>
  <c r="F1343" i="5"/>
  <c r="G1303" i="5"/>
  <c r="F1303" i="5"/>
  <c r="E1303" i="5"/>
  <c r="X1303" i="5" s="1"/>
  <c r="R1303" i="5"/>
  <c r="J1303" i="5"/>
  <c r="H1303" i="5"/>
  <c r="I1287" i="5"/>
  <c r="H1287" i="5"/>
  <c r="G1287" i="5"/>
  <c r="R1287" i="5"/>
  <c r="F1287"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I999" i="5"/>
  <c r="G999" i="5"/>
  <c r="E999" i="5"/>
  <c r="X999" i="5" s="1"/>
  <c r="H999" i="5"/>
  <c r="F999" i="5"/>
  <c r="R999" i="5"/>
  <c r="E955" i="5"/>
  <c r="X955" i="5" s="1"/>
  <c r="H955" i="5"/>
  <c r="F955" i="5"/>
  <c r="J955" i="5"/>
  <c r="G879" i="5"/>
  <c r="F879" i="5"/>
  <c r="I879" i="5"/>
  <c r="H879" i="5"/>
  <c r="J879" i="5"/>
  <c r="E879" i="5"/>
  <c r="X879" i="5" s="1"/>
  <c r="I839" i="5"/>
  <c r="G839" i="5"/>
  <c r="F839" i="5"/>
  <c r="R839" i="5"/>
  <c r="J839" i="5"/>
  <c r="E839" i="5"/>
  <c r="X839" i="5" s="1"/>
  <c r="H839" i="5"/>
  <c r="J803" i="5"/>
  <c r="F803" i="5"/>
  <c r="I803" i="5"/>
  <c r="E803" i="5"/>
  <c r="X803" i="5" s="1"/>
  <c r="H803" i="5"/>
  <c r="E779" i="5"/>
  <c r="X779" i="5" s="1"/>
  <c r="J779" i="5"/>
  <c r="I779" i="5"/>
  <c r="G779" i="5"/>
  <c r="H771" i="5"/>
  <c r="G771" i="5"/>
  <c r="J771" i="5"/>
  <c r="F771" i="5"/>
  <c r="I771" i="5"/>
  <c r="R771" i="5"/>
  <c r="R671" i="5"/>
  <c r="H671" i="5"/>
  <c r="I671" i="5"/>
  <c r="J1899" i="5"/>
  <c r="F1531" i="5"/>
  <c r="G1247" i="5"/>
  <c r="R1063" i="5"/>
  <c r="R1179" i="5"/>
  <c r="F959" i="5"/>
  <c r="E835" i="5"/>
  <c r="X835" i="5" s="1"/>
  <c r="J671" i="5"/>
  <c r="J999" i="5"/>
  <c r="R803" i="5"/>
  <c r="E671" i="5"/>
  <c r="X671" i="5" s="1"/>
  <c r="E747" i="5"/>
  <c r="X747" i="5" s="1"/>
  <c r="E771" i="5"/>
  <c r="X771" i="5" s="1"/>
  <c r="H783" i="5"/>
  <c r="I791" i="5"/>
  <c r="G835" i="5"/>
  <c r="R879" i="5"/>
  <c r="I955"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I1783" i="5"/>
  <c r="E1783" i="5"/>
  <c r="X1783" i="5" s="1"/>
  <c r="J1783" i="5"/>
  <c r="J1779" i="5"/>
  <c r="G1779" i="5"/>
  <c r="F1779" i="5"/>
  <c r="R1779" i="5"/>
  <c r="E1763" i="5"/>
  <c r="X1763" i="5" s="1"/>
  <c r="F1763" i="5"/>
  <c r="R1763" i="5"/>
  <c r="E1739" i="5"/>
  <c r="X1739" i="5" s="1"/>
  <c r="F1739" i="5"/>
  <c r="R1735" i="5"/>
  <c r="H1735" i="5"/>
  <c r="I1723" i="5"/>
  <c r="J1723" i="5"/>
  <c r="H1723" i="5"/>
  <c r="R1723" i="5"/>
  <c r="J1715" i="5"/>
  <c r="F1715" i="5"/>
  <c r="E1715" i="5"/>
  <c r="X1715" i="5" s="1"/>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G1603" i="5"/>
  <c r="G1167" i="5"/>
  <c r="G1179" i="5"/>
  <c r="G1495" i="5"/>
  <c r="G1491" i="5"/>
  <c r="J1531" i="5"/>
  <c r="H1491"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E1372" i="5"/>
  <c r="X1372" i="5" s="1"/>
  <c r="J1372" i="5"/>
  <c r="G1316" i="5"/>
  <c r="H1316" i="5"/>
  <c r="E1184" i="5"/>
  <c r="X1184" i="5" s="1"/>
  <c r="H1184" i="5"/>
  <c r="R1048" i="5"/>
  <c r="H1048" i="5"/>
  <c r="R676" i="5"/>
  <c r="G676" i="5"/>
  <c r="G1110" i="5"/>
  <c r="G2023" i="5"/>
  <c r="H2023" i="5"/>
  <c r="H1757" i="5"/>
  <c r="I1757" i="5"/>
  <c r="R2066" i="5"/>
  <c r="J2066" i="5"/>
  <c r="E2066" i="5"/>
  <c r="X2066" i="5" s="1"/>
  <c r="F1975" i="5"/>
  <c r="I1975" i="5"/>
  <c r="G2127" i="5"/>
  <c r="F2127" i="5"/>
  <c r="I2127" i="5"/>
  <c r="G1329" i="5"/>
  <c r="I1329" i="5"/>
  <c r="H1329" i="5"/>
  <c r="R1670" i="5"/>
  <c r="I1670" i="5"/>
  <c r="J1329" i="5"/>
  <c r="E2023" i="5"/>
  <c r="X2023" i="5" s="1"/>
  <c r="I1927"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H2278"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147"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292" i="5"/>
  <c r="I2292" i="5"/>
  <c r="H2292" i="5"/>
  <c r="G2276" i="5"/>
  <c r="R2276" i="5"/>
  <c r="F2276" i="5"/>
  <c r="F2264" i="5"/>
  <c r="R2264" i="5"/>
  <c r="J2264" i="5"/>
  <c r="I2264" i="5"/>
  <c r="G2264" i="5"/>
  <c r="E2236" i="5"/>
  <c r="X2236" i="5" s="1"/>
  <c r="H2236" i="5"/>
  <c r="J2236" i="5"/>
  <c r="R2236" i="5"/>
  <c r="I223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R1572" i="5"/>
  <c r="F1572" i="5"/>
  <c r="R1540" i="5"/>
  <c r="E1540" i="5"/>
  <c r="X1540" i="5" s="1"/>
  <c r="J1540" i="5"/>
  <c r="I1540" i="5"/>
  <c r="G1512" i="5"/>
  <c r="J1512" i="5"/>
  <c r="I1512" i="5"/>
  <c r="F1512" i="5"/>
  <c r="I1480" i="5"/>
  <c r="F1480" i="5"/>
  <c r="G1480"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F1564" i="5"/>
  <c r="G1824" i="5"/>
  <c r="H1824" i="5"/>
  <c r="J1824" i="5"/>
  <c r="F1652" i="5"/>
  <c r="F1988" i="5"/>
  <c r="R948" i="5"/>
  <c r="F700" i="5"/>
  <c r="R2352" i="5"/>
  <c r="E1760" i="5"/>
  <c r="X1760" i="5" s="1"/>
  <c r="J964" i="5"/>
  <c r="G1564" i="5"/>
  <c r="G716"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J2248" i="5"/>
  <c r="E2248" i="5"/>
  <c r="X2248" i="5" s="1"/>
  <c r="R2248" i="5"/>
  <c r="H2248" i="5"/>
  <c r="F2208" i="5"/>
  <c r="G2208" i="5"/>
  <c r="F2168" i="5"/>
  <c r="E2168" i="5"/>
  <c r="X2168" i="5" s="1"/>
  <c r="I2168" i="5"/>
  <c r="R2168" i="5"/>
  <c r="H2168" i="5"/>
  <c r="G2168" i="5"/>
  <c r="R2152" i="5"/>
  <c r="J2152" i="5"/>
  <c r="F2152" i="5"/>
  <c r="F2112" i="5"/>
  <c r="H2112" i="5"/>
  <c r="E2112" i="5"/>
  <c r="X2112" i="5" s="1"/>
  <c r="G2112" i="5"/>
  <c r="H2080" i="5"/>
  <c r="I2080" i="5"/>
  <c r="G2080" i="5"/>
  <c r="F2004" i="5"/>
  <c r="H2004" i="5"/>
  <c r="I2004" i="5"/>
  <c r="F1980" i="5"/>
  <c r="G1980" i="5"/>
  <c r="H1948" i="5"/>
  <c r="J1948" i="5"/>
  <c r="R1948" i="5"/>
  <c r="F1948" i="5"/>
  <c r="G1924" i="5"/>
  <c r="E1924" i="5"/>
  <c r="X1924" i="5" s="1"/>
  <c r="F1924" i="5"/>
  <c r="H1924" i="5"/>
  <c r="I1924" i="5"/>
  <c r="J1924"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G1472" i="5"/>
  <c r="F1104" i="5"/>
  <c r="H1172" i="5"/>
  <c r="E1376" i="5"/>
  <c r="X1376" i="5" s="1"/>
  <c r="H1572" i="5"/>
  <c r="J936" i="5"/>
  <c r="G1444" i="5"/>
  <c r="G684" i="5"/>
  <c r="E756" i="5"/>
  <c r="X756" i="5" s="1"/>
  <c r="F876" i="5"/>
  <c r="R1108" i="5"/>
  <c r="F1124" i="5"/>
  <c r="H1324" i="5"/>
  <c r="H1384" i="5"/>
  <c r="R1628" i="5"/>
  <c r="R1676" i="5"/>
  <c r="I1796" i="5"/>
  <c r="H1872" i="5"/>
  <c r="R2056" i="5"/>
  <c r="E2036" i="5"/>
  <c r="X2036" i="5" s="1"/>
  <c r="G2324" i="5"/>
  <c r="R788"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380" i="5"/>
  <c r="X2380" i="5" s="1"/>
  <c r="H2380" i="5"/>
  <c r="I2380" i="5"/>
  <c r="R2368" i="5"/>
  <c r="I2368" i="5"/>
  <c r="F2368" i="5"/>
  <c r="I2344" i="5"/>
  <c r="E2344" i="5"/>
  <c r="X2344" i="5" s="1"/>
  <c r="J2344" i="5"/>
  <c r="G2328" i="5"/>
  <c r="H2328" i="5"/>
  <c r="J2328" i="5"/>
  <c r="J2312" i="5"/>
  <c r="E2312" i="5"/>
  <c r="X2312" i="5" s="1"/>
  <c r="G2312" i="5"/>
  <c r="I2312" i="5"/>
  <c r="R2312" i="5"/>
  <c r="J2228" i="5"/>
  <c r="G2228" i="5"/>
  <c r="F2228" i="5"/>
  <c r="H2228" i="5"/>
  <c r="R2228" i="5"/>
  <c r="E2228" i="5"/>
  <c r="X2228" i="5" s="1"/>
  <c r="E2184" i="5"/>
  <c r="X2184" i="5" s="1"/>
  <c r="H2184" i="5"/>
  <c r="R2136" i="5"/>
  <c r="F2136" i="5"/>
  <c r="H2136" i="5"/>
  <c r="E2136" i="5"/>
  <c r="X2136" i="5" s="1"/>
  <c r="J2136" i="5"/>
  <c r="G2136" i="5"/>
  <c r="R2108" i="5"/>
  <c r="F2108" i="5"/>
  <c r="E2108" i="5"/>
  <c r="X2108" i="5" s="1"/>
  <c r="H2108" i="5"/>
  <c r="I2108" i="5"/>
  <c r="J2108" i="5"/>
  <c r="H2048" i="5"/>
  <c r="E2048" i="5"/>
  <c r="X2048" i="5" s="1"/>
  <c r="G2048" i="5"/>
  <c r="F2048" i="5"/>
  <c r="F2016" i="5"/>
  <c r="J2016" i="5"/>
  <c r="G1952" i="5"/>
  <c r="R1952" i="5"/>
  <c r="I1936" i="5"/>
  <c r="G1936" i="5"/>
  <c r="H1936" i="5"/>
  <c r="E1936" i="5"/>
  <c r="X1936" i="5" s="1"/>
  <c r="H1916" i="5"/>
  <c r="F1916" i="5"/>
  <c r="I1916" i="5"/>
  <c r="R1916" i="5"/>
  <c r="E1916" i="5"/>
  <c r="X1916" i="5" s="1"/>
  <c r="J1916" i="5"/>
  <c r="G1916" i="5"/>
  <c r="R1908" i="5"/>
  <c r="I1908" i="5"/>
  <c r="G1908" i="5"/>
  <c r="I1864" i="5"/>
  <c r="R1864" i="5"/>
  <c r="H1864" i="5"/>
  <c r="G1864" i="5"/>
  <c r="H1840" i="5"/>
  <c r="E1840" i="5"/>
  <c r="X1840" i="5" s="1"/>
  <c r="R1840" i="5"/>
  <c r="J1816" i="5"/>
  <c r="F1816" i="5"/>
  <c r="R1816" i="5"/>
  <c r="E1816" i="5"/>
  <c r="X1816" i="5" s="1"/>
  <c r="H1816" i="5"/>
  <c r="I1816" i="5"/>
  <c r="I1804" i="5"/>
  <c r="J1804" i="5"/>
  <c r="H1804" i="5"/>
  <c r="E1804" i="5"/>
  <c r="X1804" i="5" s="1"/>
  <c r="F1804" i="5"/>
  <c r="R1756" i="5"/>
  <c r="E1756" i="5"/>
  <c r="X1756" i="5" s="1"/>
  <c r="E1748" i="5"/>
  <c r="X1748" i="5" s="1"/>
  <c r="J1748" i="5"/>
  <c r="I1748" i="5"/>
  <c r="H1748" i="5"/>
  <c r="G1748" i="5"/>
  <c r="F1700" i="5"/>
  <c r="E1700" i="5"/>
  <c r="X1700" i="5" s="1"/>
  <c r="H1700" i="5"/>
  <c r="R1700" i="5"/>
  <c r="G1700" i="5"/>
  <c r="F1680" i="5"/>
  <c r="H1680" i="5"/>
  <c r="R1680" i="5"/>
  <c r="G1680" i="5"/>
  <c r="I1680" i="5"/>
  <c r="I1668" i="5"/>
  <c r="E1668" i="5"/>
  <c r="X1668" i="5" s="1"/>
  <c r="H1648" i="5"/>
  <c r="G1648" i="5"/>
  <c r="R1648" i="5"/>
  <c r="F1648" i="5"/>
  <c r="E1648" i="5"/>
  <c r="X1648" i="5" s="1"/>
  <c r="I1648"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I1184" i="5"/>
  <c r="R1184" i="5"/>
  <c r="F1184" i="5"/>
  <c r="J1184" i="5"/>
  <c r="G1184" i="5"/>
  <c r="G1128" i="5"/>
  <c r="H1128" i="5"/>
  <c r="I1128" i="5"/>
  <c r="J1128" i="5"/>
  <c r="R1128" i="5"/>
  <c r="E1116" i="5"/>
  <c r="X1116" i="5" s="1"/>
  <c r="J1116" i="5"/>
  <c r="J1096" i="5"/>
  <c r="E1096" i="5"/>
  <c r="X1096" i="5" s="1"/>
  <c r="F1096" i="5"/>
  <c r="R1096" i="5"/>
  <c r="J1048" i="5"/>
  <c r="I1048" i="5"/>
  <c r="F1048" i="5"/>
  <c r="E1048" i="5"/>
  <c r="X1048" i="5" s="1"/>
  <c r="G1048" i="5"/>
  <c r="J1036" i="5"/>
  <c r="R1036" i="5"/>
  <c r="F1036" i="5"/>
  <c r="I1036" i="5"/>
  <c r="E1036" i="5"/>
  <c r="X1036" i="5" s="1"/>
  <c r="H1036" i="5"/>
  <c r="G1036" i="5"/>
  <c r="G1012" i="5"/>
  <c r="J1012" i="5"/>
  <c r="G1000" i="5"/>
  <c r="E1000" i="5"/>
  <c r="X1000" i="5" s="1"/>
  <c r="J1000" i="5"/>
  <c r="F1000" i="5"/>
  <c r="H1000" i="5"/>
  <c r="I1000" i="5"/>
  <c r="R1000" i="5"/>
  <c r="R992" i="5"/>
  <c r="F992" i="5"/>
  <c r="G992" i="5"/>
  <c r="I992" i="5"/>
  <c r="F976" i="5"/>
  <c r="I976" i="5"/>
  <c r="I952" i="5"/>
  <c r="F952" i="5"/>
  <c r="E952" i="5"/>
  <c r="X952" i="5" s="1"/>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E808" i="5"/>
  <c r="X808" i="5" s="1"/>
  <c r="F808" i="5"/>
  <c r="H808" i="5"/>
  <c r="R808" i="5"/>
  <c r="G808" i="5"/>
  <c r="I808"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I1105" i="5"/>
  <c r="G1948" i="5"/>
  <c r="G1596" i="5"/>
  <c r="R1049" i="5"/>
  <c r="J1611" i="5"/>
  <c r="H844" i="5"/>
  <c r="J1776" i="5"/>
  <c r="I1372" i="5"/>
  <c r="J808" i="5"/>
  <c r="E1564" i="5"/>
  <c r="X1564" i="5" s="1"/>
  <c r="H1326" i="5"/>
  <c r="H1105" i="5"/>
  <c r="F1105" i="5"/>
  <c r="H1049" i="5"/>
  <c r="F1611" i="5"/>
  <c r="J1680" i="5"/>
  <c r="R1804" i="5"/>
  <c r="E1196" i="5"/>
  <c r="X1196" i="5" s="1"/>
  <c r="J1396" i="5"/>
  <c r="E684" i="5"/>
  <c r="X684" i="5" s="1"/>
  <c r="I856" i="5"/>
  <c r="R1008" i="5"/>
  <c r="E868" i="5"/>
  <c r="X868" i="5" s="1"/>
  <c r="J2184" i="5"/>
  <c r="I900" i="5"/>
  <c r="H1374" i="5"/>
  <c r="R2004" i="5"/>
  <c r="I1704" i="5"/>
  <c r="I1840" i="5"/>
  <c r="J1668" i="5"/>
  <c r="H1980" i="5"/>
  <c r="F684" i="5"/>
  <c r="E716" i="5"/>
  <c r="X716" i="5" s="1"/>
  <c r="E784" i="5"/>
  <c r="X784" i="5" s="1"/>
  <c r="H876" i="5"/>
  <c r="F948" i="5"/>
  <c r="G1108" i="5"/>
  <c r="E1124" i="5"/>
  <c r="X1124" i="5" s="1"/>
  <c r="G1220" i="5"/>
  <c r="J1316" i="5"/>
  <c r="E1324" i="5"/>
  <c r="X1324" i="5" s="1"/>
  <c r="I1384" i="5"/>
  <c r="R1924" i="5"/>
  <c r="F1968" i="5"/>
  <c r="I2136" i="5"/>
  <c r="J2168" i="5"/>
  <c r="I2228" i="5"/>
  <c r="F2340" i="5"/>
  <c r="R1752" i="5"/>
  <c r="J2456" i="5"/>
  <c r="J796" i="5"/>
  <c r="H908" i="5"/>
  <c r="I936" i="5"/>
  <c r="F2292" i="5"/>
  <c r="F988" i="5"/>
  <c r="J736" i="5"/>
  <c r="I864" i="5"/>
  <c r="J1024" i="5"/>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1259" i="5"/>
  <c r="I1373" i="5"/>
  <c r="R1031" i="5"/>
  <c r="E1043" i="5"/>
  <c r="X1043" i="5" s="1"/>
  <c r="I1043" i="5"/>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G2359" i="5"/>
  <c r="E2359" i="5"/>
  <c r="X2359" i="5" s="1"/>
  <c r="G2415" i="5"/>
  <c r="E2415" i="5"/>
  <c r="X2415" i="5" s="1"/>
  <c r="E2463" i="5"/>
  <c r="X2463" i="5" s="1"/>
  <c r="G2463" i="5"/>
  <c r="J2463" i="5"/>
  <c r="G2235" i="5"/>
  <c r="R2235" i="5"/>
  <c r="I2235" i="5"/>
  <c r="H2235" i="5"/>
  <c r="J2235" i="5"/>
  <c r="G2299" i="5"/>
  <c r="I2299" i="5"/>
  <c r="R2299" i="5"/>
  <c r="J2339" i="5"/>
  <c r="I2339" i="5"/>
  <c r="R2339"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G1423" i="5"/>
  <c r="F1391" i="5"/>
  <c r="F1359" i="5"/>
  <c r="J1350" i="5"/>
  <c r="R1259" i="5"/>
  <c r="J1222" i="5"/>
  <c r="J1629" i="5"/>
  <c r="H1159" i="5"/>
  <c r="E1373" i="5"/>
  <c r="X1373" i="5" s="1"/>
  <c r="E1275" i="5"/>
  <c r="X1275" i="5" s="1"/>
  <c r="R1275" i="5"/>
  <c r="I1275" i="5"/>
  <c r="H1275" i="5"/>
  <c r="G2455" i="5"/>
  <c r="F2455" i="5"/>
  <c r="H2455" i="5"/>
  <c r="I2455" i="5"/>
  <c r="J2455" i="5"/>
  <c r="E1547" i="5"/>
  <c r="X1547" i="5" s="1"/>
  <c r="H1547" i="5"/>
  <c r="J1547" i="5"/>
  <c r="J1947" i="5"/>
  <c r="R1947" i="5"/>
  <c r="F194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F2234" i="5"/>
  <c r="J2234" i="5"/>
  <c r="G2234" i="5"/>
  <c r="F2006" i="5"/>
  <c r="I2006" i="5"/>
  <c r="E2006" i="5"/>
  <c r="X2006" i="5" s="1"/>
  <c r="R2106" i="5"/>
  <c r="E2106" i="5"/>
  <c r="X2106" i="5" s="1"/>
  <c r="H2106" i="5"/>
  <c r="J2106" i="5"/>
  <c r="F2106" i="5"/>
  <c r="F1354" i="5"/>
  <c r="H1354" i="5"/>
  <c r="E1850" i="5"/>
  <c r="X1850" i="5" s="1"/>
  <c r="F1850" i="5"/>
  <c r="H1850" i="5"/>
  <c r="G1850" i="5"/>
  <c r="E1866" i="5"/>
  <c r="X1866" i="5" s="1"/>
  <c r="G1866" i="5"/>
  <c r="R1866" i="5"/>
  <c r="J186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1993" i="5"/>
  <c r="H1993" i="5"/>
  <c r="R1993" i="5"/>
  <c r="I1993" i="5"/>
  <c r="J1981" i="5"/>
  <c r="F1981" i="5"/>
  <c r="G1981" i="5"/>
  <c r="I1981" i="5"/>
  <c r="H1981" i="5"/>
  <c r="E1981" i="5"/>
  <c r="X1981" i="5" s="1"/>
  <c r="F1969" i="5"/>
  <c r="G1969" i="5"/>
  <c r="H1969" i="5"/>
  <c r="J1969" i="5"/>
  <c r="I1969" i="5"/>
  <c r="R1969"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I1621" i="5"/>
  <c r="F1621" i="5"/>
  <c r="H1621" i="5"/>
  <c r="E1621" i="5"/>
  <c r="X1621" i="5" s="1"/>
  <c r="R1621" i="5"/>
  <c r="F1609" i="5"/>
  <c r="R1609" i="5"/>
  <c r="E1609" i="5"/>
  <c r="X1609" i="5" s="1"/>
  <c r="I1609" i="5"/>
  <c r="F1597" i="5"/>
  <c r="I1597" i="5"/>
  <c r="G1597" i="5"/>
  <c r="H1597" i="5"/>
  <c r="J1597" i="5"/>
  <c r="R1597" i="5"/>
  <c r="E1597" i="5"/>
  <c r="X1597" i="5" s="1"/>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H957" i="5"/>
  <c r="R957" i="5"/>
  <c r="G957" i="5"/>
  <c r="F957" i="5"/>
  <c r="J957" i="5"/>
  <c r="I957" i="5"/>
  <c r="E957" i="5"/>
  <c r="X957" i="5" s="1"/>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2353" i="5"/>
  <c r="R2465" i="5"/>
  <c r="J2445" i="5"/>
  <c r="F1238" i="5"/>
  <c r="G1541" i="5"/>
  <c r="I1157" i="5"/>
  <c r="G1885" i="5"/>
  <c r="H1761" i="5"/>
  <c r="E1013" i="5"/>
  <c r="X1013" i="5" s="1"/>
  <c r="H933" i="5"/>
  <c r="H705" i="5"/>
  <c r="J981" i="5"/>
  <c r="G1609" i="5"/>
  <c r="H1609" i="5"/>
  <c r="I809" i="5"/>
  <c r="I1761" i="5"/>
  <c r="E1569" i="5"/>
  <c r="X1569" i="5" s="1"/>
  <c r="J1609" i="5"/>
  <c r="R1409"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R1905" i="5"/>
  <c r="F1905" i="5"/>
  <c r="J1905" i="5"/>
  <c r="G1905" i="5"/>
  <c r="I1905" i="5"/>
  <c r="H1905" i="5"/>
  <c r="E1905" i="5"/>
  <c r="X1905" i="5" s="1"/>
  <c r="I1893" i="5"/>
  <c r="H1893" i="5"/>
  <c r="G1893" i="5"/>
  <c r="R1881" i="5"/>
  <c r="E1881" i="5"/>
  <c r="X1881" i="5" s="1"/>
  <c r="H1881" i="5"/>
  <c r="G1881" i="5"/>
  <c r="F1881" i="5"/>
  <c r="J1881" i="5"/>
  <c r="I1881"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F1377" i="5"/>
  <c r="H1377" i="5"/>
  <c r="J1377" i="5"/>
  <c r="G1377" i="5"/>
  <c r="R1377" i="5"/>
  <c r="I1377" i="5"/>
  <c r="E1377" i="5"/>
  <c r="X1377" i="5" s="1"/>
  <c r="J1345" i="5"/>
  <c r="H1345" i="5"/>
  <c r="G1297" i="5"/>
  <c r="R1297" i="5"/>
  <c r="F1297" i="5"/>
  <c r="J1297" i="5"/>
  <c r="E1297" i="5"/>
  <c r="X1297" i="5" s="1"/>
  <c r="H1297" i="5"/>
  <c r="I1297" i="5"/>
  <c r="H1285" i="5"/>
  <c r="F1285" i="5"/>
  <c r="R1285" i="5"/>
  <c r="G1285" i="5"/>
  <c r="J1285" i="5"/>
  <c r="J1261" i="5"/>
  <c r="G1261" i="5"/>
  <c r="E1261" i="5"/>
  <c r="X1261" i="5" s="1"/>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R977" i="5"/>
  <c r="H977" i="5"/>
  <c r="I977" i="5"/>
  <c r="G977" i="5"/>
  <c r="F977" i="5"/>
  <c r="J977" i="5"/>
  <c r="R937" i="5"/>
  <c r="J937" i="5"/>
  <c r="F937" i="5"/>
  <c r="E937" i="5"/>
  <c r="X937" i="5" s="1"/>
  <c r="G937" i="5"/>
  <c r="H937" i="5"/>
  <c r="R925" i="5"/>
  <c r="G925" i="5"/>
  <c r="J925" i="5"/>
  <c r="H925" i="5"/>
  <c r="F925" i="5"/>
  <c r="I925" i="5"/>
  <c r="H909" i="5"/>
  <c r="I909" i="5"/>
  <c r="R909" i="5"/>
  <c r="F909" i="5"/>
  <c r="G909" i="5"/>
  <c r="J909" i="5"/>
  <c r="E909" i="5"/>
  <c r="X909" i="5" s="1"/>
  <c r="E881" i="5"/>
  <c r="X881" i="5" s="1"/>
  <c r="H881" i="5"/>
  <c r="I881" i="5"/>
  <c r="G881" i="5"/>
  <c r="J881" i="5"/>
  <c r="F881" i="5"/>
  <c r="R881" i="5"/>
  <c r="H869" i="5"/>
  <c r="R869" i="5"/>
  <c r="J869" i="5"/>
  <c r="G869" i="5"/>
  <c r="E869" i="5"/>
  <c r="X869" i="5" s="1"/>
  <c r="I869" i="5"/>
  <c r="J853" i="5"/>
  <c r="H853" i="5"/>
  <c r="F853" i="5"/>
  <c r="E853" i="5"/>
  <c r="X853" i="5" s="1"/>
  <c r="I853" i="5"/>
  <c r="R853" i="5"/>
  <c r="F813" i="5"/>
  <c r="E813" i="5"/>
  <c r="X813" i="5" s="1"/>
  <c r="I813" i="5"/>
  <c r="G813" i="5"/>
  <c r="R813" i="5"/>
  <c r="G797" i="5"/>
  <c r="E797" i="5"/>
  <c r="X797" i="5" s="1"/>
  <c r="F797" i="5"/>
  <c r="I797" i="5"/>
  <c r="H797" i="5"/>
  <c r="J797" i="5"/>
  <c r="R797" i="5"/>
  <c r="I2337" i="5"/>
  <c r="E2337" i="5"/>
  <c r="X2337" i="5" s="1"/>
  <c r="G2465" i="5"/>
  <c r="H1107" i="5"/>
  <c r="F2477" i="5"/>
  <c r="F2353" i="5"/>
  <c r="G1107" i="5"/>
  <c r="I1107" i="5"/>
  <c r="R2477" i="5"/>
  <c r="H2445" i="5"/>
  <c r="F1189" i="5"/>
  <c r="J1437" i="5"/>
  <c r="R1733" i="5"/>
  <c r="F1101" i="5"/>
  <c r="R1645" i="5"/>
  <c r="E1813" i="5"/>
  <c r="X1813" i="5" s="1"/>
  <c r="R1981" i="5"/>
  <c r="J1705" i="5"/>
  <c r="F1617" i="5"/>
  <c r="J1537" i="5"/>
  <c r="E1969" i="5"/>
  <c r="X1969" i="5" s="1"/>
  <c r="G1793" i="5"/>
  <c r="G1977" i="5"/>
  <c r="R733" i="5"/>
  <c r="G933" i="5"/>
  <c r="J1425" i="5"/>
  <c r="H1913" i="5"/>
  <c r="E925" i="5"/>
  <c r="X925" i="5" s="1"/>
  <c r="J1481" i="5"/>
  <c r="H1449" i="5"/>
  <c r="J813" i="5"/>
  <c r="H1817" i="5"/>
  <c r="I1513" i="5"/>
  <c r="I937" i="5"/>
  <c r="F693" i="5"/>
  <c r="G853" i="5"/>
  <c r="G1857" i="5"/>
  <c r="J2489" i="5"/>
  <c r="E2489" i="5"/>
  <c r="X2489" i="5" s="1"/>
  <c r="H2489" i="5"/>
  <c r="R2489" i="5"/>
  <c r="F2489" i="5"/>
  <c r="J2001" i="5"/>
  <c r="G2001" i="5"/>
  <c r="F2001" i="5"/>
  <c r="E2001" i="5"/>
  <c r="X2001" i="5" s="1"/>
  <c r="I2001" i="5"/>
  <c r="H2001" i="5"/>
  <c r="R2001" i="5"/>
  <c r="R1997" i="5"/>
  <c r="F1997" i="5"/>
  <c r="J1997" i="5"/>
  <c r="G1997" i="5"/>
  <c r="I1997" i="5"/>
  <c r="H1997" i="5"/>
  <c r="R1973" i="5"/>
  <c r="J1973" i="5"/>
  <c r="I1973"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R1869" i="5"/>
  <c r="J1869" i="5"/>
  <c r="E1869" i="5"/>
  <c r="X1869" i="5" s="1"/>
  <c r="G1869" i="5"/>
  <c r="I1869" i="5"/>
  <c r="E1861" i="5"/>
  <c r="X1861" i="5" s="1"/>
  <c r="F1861" i="5"/>
  <c r="J1861" i="5"/>
  <c r="R1861" i="5"/>
  <c r="H1861" i="5"/>
  <c r="H1849" i="5"/>
  <c r="J1849" i="5"/>
  <c r="F1849" i="5"/>
  <c r="G1849" i="5"/>
  <c r="E1849" i="5"/>
  <c r="X1849" i="5" s="1"/>
  <c r="R1849" i="5"/>
  <c r="I1849" i="5"/>
  <c r="H1809" i="5"/>
  <c r="G1809" i="5"/>
  <c r="E1809" i="5"/>
  <c r="X1809" i="5" s="1"/>
  <c r="I1809" i="5"/>
  <c r="R1809" i="5"/>
  <c r="F1809" i="5"/>
  <c r="J1809" i="5"/>
  <c r="I1797" i="5"/>
  <c r="R1797" i="5"/>
  <c r="E1797" i="5"/>
  <c r="X1797" i="5" s="1"/>
  <c r="F1769" i="5"/>
  <c r="G1769" i="5"/>
  <c r="J1769" i="5"/>
  <c r="I1769" i="5"/>
  <c r="R1769" i="5"/>
  <c r="H1769" i="5"/>
  <c r="J1753" i="5"/>
  <c r="R1753" i="5"/>
  <c r="F1753" i="5"/>
  <c r="E1753" i="5"/>
  <c r="X1753" i="5" s="1"/>
  <c r="I1753" i="5"/>
  <c r="H1753" i="5"/>
  <c r="G1753"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E1585" i="5"/>
  <c r="X1585" i="5" s="1"/>
  <c r="R1585" i="5"/>
  <c r="J1585" i="5"/>
  <c r="F1585" i="5"/>
  <c r="G1585" i="5"/>
  <c r="J1545" i="5"/>
  <c r="F1545" i="5"/>
  <c r="E1545" i="5"/>
  <c r="X1545" i="5" s="1"/>
  <c r="R1545" i="5"/>
  <c r="H1545" i="5"/>
  <c r="I1545" i="5"/>
  <c r="G1545" i="5"/>
  <c r="I1533" i="5"/>
  <c r="G1533" i="5"/>
  <c r="F1533" i="5"/>
  <c r="J1533" i="5"/>
  <c r="E1533" i="5"/>
  <c r="X1533" i="5" s="1"/>
  <c r="H1533" i="5"/>
  <c r="R1533" i="5"/>
  <c r="H1485" i="5"/>
  <c r="F1485" i="5"/>
  <c r="E1485" i="5"/>
  <c r="X1485" i="5" s="1"/>
  <c r="R1485" i="5"/>
  <c r="H1473" i="5"/>
  <c r="G1473" i="5"/>
  <c r="E1473" i="5"/>
  <c r="X1473" i="5" s="1"/>
  <c r="R1473" i="5"/>
  <c r="F1473" i="5"/>
  <c r="I1473" i="5"/>
  <c r="J1473" i="5"/>
  <c r="J1453" i="5"/>
  <c r="F1453" i="5"/>
  <c r="E1453" i="5"/>
  <c r="X1453" i="5" s="1"/>
  <c r="R1453" i="5"/>
  <c r="I1453" i="5"/>
  <c r="H1453"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J1289" i="5"/>
  <c r="I1289" i="5"/>
  <c r="H1289" i="5"/>
  <c r="F1289" i="5"/>
  <c r="E1289" i="5"/>
  <c r="X1289" i="5" s="1"/>
  <c r="J1269" i="5"/>
  <c r="G1269" i="5"/>
  <c r="H1269" i="5"/>
  <c r="I1257" i="5"/>
  <c r="F1257" i="5"/>
  <c r="H1257" i="5"/>
  <c r="G1257" i="5"/>
  <c r="E1257" i="5"/>
  <c r="X1257" i="5" s="1"/>
  <c r="J1257" i="5"/>
  <c r="R1257" i="5"/>
  <c r="R1217" i="5"/>
  <c r="J1217" i="5"/>
  <c r="G1217" i="5"/>
  <c r="E1217" i="5"/>
  <c r="X1217" i="5" s="1"/>
  <c r="F1217" i="5"/>
  <c r="I1217" i="5"/>
  <c r="F1181" i="5"/>
  <c r="H1181" i="5"/>
  <c r="R1181" i="5"/>
  <c r="G1181" i="5"/>
  <c r="E1165" i="5"/>
  <c r="X1165" i="5" s="1"/>
  <c r="R1165" i="5"/>
  <c r="H1165" i="5"/>
  <c r="F1165" i="5"/>
  <c r="I1165" i="5"/>
  <c r="J1165" i="5"/>
  <c r="G1165" i="5"/>
  <c r="E1145" i="5"/>
  <c r="X1145" i="5" s="1"/>
  <c r="H1145" i="5"/>
  <c r="R1145" i="5"/>
  <c r="F1145" i="5"/>
  <c r="J1145" i="5"/>
  <c r="I1145" i="5"/>
  <c r="G1145"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F913" i="5"/>
  <c r="R913" i="5"/>
  <c r="E913" i="5"/>
  <c r="X913" i="5" s="1"/>
  <c r="J913" i="5"/>
  <c r="H913" i="5"/>
  <c r="I913" i="5"/>
  <c r="G913"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R765" i="5"/>
  <c r="J765" i="5"/>
  <c r="I765" i="5"/>
  <c r="G765" i="5"/>
  <c r="E765" i="5"/>
  <c r="X765" i="5" s="1"/>
  <c r="F765" i="5"/>
  <c r="H765"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J697" i="5"/>
  <c r="F697" i="5"/>
  <c r="E697" i="5"/>
  <c r="X697" i="5" s="1"/>
  <c r="G697" i="5"/>
  <c r="R697" i="5"/>
  <c r="H697" i="5"/>
  <c r="I697" i="5"/>
  <c r="F689" i="5"/>
  <c r="I689" i="5"/>
  <c r="R689" i="5"/>
  <c r="J689" i="5"/>
  <c r="H689" i="5"/>
  <c r="G689" i="5"/>
  <c r="E689" i="5"/>
  <c r="X689" i="5" s="1"/>
  <c r="G2353" i="5"/>
  <c r="E1238" i="5"/>
  <c r="X1238" i="5" s="1"/>
  <c r="E1107" i="5"/>
  <c r="X1107" i="5" s="1"/>
  <c r="G2445" i="5"/>
  <c r="G2337" i="5"/>
  <c r="J2337" i="5"/>
  <c r="J2465" i="5"/>
  <c r="F2465" i="5"/>
  <c r="J1238" i="5"/>
  <c r="G2477" i="5"/>
  <c r="E2353" i="5"/>
  <c r="X2353" i="5" s="1"/>
  <c r="H2337" i="5"/>
  <c r="F1107" i="5"/>
  <c r="E2477" i="5"/>
  <c r="X2477" i="5" s="1"/>
  <c r="I2445" i="5"/>
  <c r="G1393" i="5"/>
  <c r="I1073" i="5"/>
  <c r="E1645" i="5"/>
  <c r="X1645" i="5" s="1"/>
  <c r="E1285" i="5"/>
  <c r="X1285" i="5" s="1"/>
  <c r="I1509" i="5"/>
  <c r="H1101" i="5"/>
  <c r="I1285" i="5"/>
  <c r="G1461" i="5"/>
  <c r="H1549" i="5"/>
  <c r="F1677" i="5"/>
  <c r="R1725" i="5"/>
  <c r="J1773" i="5"/>
  <c r="H1933" i="5"/>
  <c r="E1997" i="5"/>
  <c r="X1997" i="5" s="1"/>
  <c r="F713" i="5"/>
  <c r="G1945" i="5"/>
  <c r="I1585" i="5"/>
  <c r="H813" i="5"/>
  <c r="G1601" i="5"/>
  <c r="F1385" i="5"/>
  <c r="R1929" i="5"/>
  <c r="R1369" i="5"/>
  <c r="H1537" i="5"/>
  <c r="J1593" i="5"/>
  <c r="J1673" i="5"/>
  <c r="F869" i="5"/>
  <c r="I1013" i="5"/>
  <c r="F793" i="5"/>
  <c r="H1585" i="5"/>
  <c r="I793" i="5"/>
  <c r="G749" i="5"/>
  <c r="E977" i="5"/>
  <c r="X977" i="5" s="1"/>
  <c r="G1689" i="5"/>
  <c r="G1761" i="5"/>
  <c r="I2181" i="5"/>
  <c r="H2181" i="5"/>
  <c r="H2269" i="5"/>
  <c r="R2125" i="5"/>
  <c r="R2253" i="5"/>
  <c r="I2429" i="5"/>
  <c r="R2413" i="5"/>
  <c r="J2021" i="5"/>
  <c r="R2427" i="5"/>
  <c r="I2251" i="5"/>
  <c r="E2251" i="5"/>
  <c r="X2251" i="5" s="1"/>
  <c r="I2397" i="5"/>
  <c r="J1147" i="5"/>
  <c r="E1147" i="5"/>
  <c r="X1147"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G2061" i="5"/>
  <c r="F2037" i="5"/>
  <c r="G2459" i="5"/>
  <c r="I2459" i="5"/>
  <c r="I2307" i="5"/>
  <c r="R2431" i="5"/>
  <c r="H2429" i="5"/>
  <c r="J2429" i="5"/>
  <c r="I2413" i="5"/>
  <c r="E2317" i="5"/>
  <c r="X2317" i="5" s="1"/>
  <c r="J2301" i="5"/>
  <c r="R2197" i="5"/>
  <c r="R2093" i="5"/>
  <c r="H2093" i="5"/>
  <c r="R2021" i="5"/>
  <c r="G2021" i="5"/>
  <c r="E2427" i="5"/>
  <c r="X2427" i="5" s="1"/>
  <c r="J2251" i="5"/>
  <c r="G2251" i="5"/>
  <c r="R2255" i="5"/>
  <c r="F2397" i="5"/>
  <c r="F2381" i="5"/>
  <c r="I2381" i="5"/>
  <c r="E2365" i="5"/>
  <c r="X2365" i="5" s="1"/>
  <c r="F2237" i="5"/>
  <c r="J2181" i="5"/>
  <c r="G2181" i="5"/>
  <c r="E2077" i="5"/>
  <c r="X2077" i="5" s="1"/>
  <c r="R1863" i="5"/>
  <c r="H2019" i="5"/>
  <c r="F1914" i="5"/>
  <c r="R2151" i="5"/>
  <c r="G2151" i="5"/>
  <c r="E1317" i="5"/>
  <c r="X1317" i="5" s="1"/>
  <c r="I1147" i="5"/>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E2307" i="5"/>
  <c r="X2307" i="5" s="1"/>
  <c r="E2429" i="5"/>
  <c r="X2429" i="5" s="1"/>
  <c r="I2317" i="5"/>
  <c r="E2301" i="5"/>
  <c r="X2301" i="5" s="1"/>
  <c r="F2285" i="5"/>
  <c r="E2197" i="5"/>
  <c r="X2197" i="5" s="1"/>
  <c r="E2093" i="5"/>
  <c r="X2093" i="5" s="1"/>
  <c r="J2093" i="5"/>
  <c r="E2021" i="5"/>
  <c r="X2021" i="5" s="1"/>
  <c r="G2427" i="5"/>
  <c r="F2077" i="5"/>
  <c r="J2269" i="5"/>
  <c r="E2165" i="5"/>
  <c r="X2165" i="5" s="1"/>
  <c r="E2125" i="5"/>
  <c r="X2125" i="5" s="1"/>
  <c r="F1139" i="5"/>
  <c r="I2149" i="5"/>
  <c r="I2061" i="5"/>
  <c r="I2037" i="5"/>
  <c r="F2429" i="5"/>
  <c r="F2413" i="5"/>
  <c r="H2413" i="5"/>
  <c r="F2317" i="5"/>
  <c r="R2285" i="5"/>
  <c r="F2197" i="5"/>
  <c r="J2197" i="5"/>
  <c r="I2093" i="5"/>
  <c r="I2021" i="5"/>
  <c r="H2427" i="5"/>
  <c r="H2397" i="5"/>
  <c r="H2381" i="5"/>
  <c r="G2381" i="5"/>
  <c r="I2365" i="5"/>
  <c r="J2237" i="5"/>
  <c r="E2181" i="5"/>
  <c r="X2181" i="5" s="1"/>
  <c r="J2077" i="5"/>
  <c r="E2058" i="5"/>
  <c r="X2058" i="5" s="1"/>
  <c r="I1146" i="5"/>
  <c r="G1038" i="5"/>
  <c r="I1038" i="5"/>
  <c r="F1038" i="5"/>
  <c r="G1062" i="5"/>
  <c r="J1062" i="5"/>
  <c r="J1118" i="5"/>
  <c r="R1118" i="5"/>
  <c r="J1046" i="5"/>
  <c r="R1046" i="5"/>
  <c r="J1171" i="5"/>
  <c r="F1171" i="5"/>
  <c r="R1214" i="5"/>
  <c r="E1214" i="5"/>
  <c r="X1214" i="5" s="1"/>
  <c r="I1342" i="5"/>
  <c r="R1342" i="5"/>
  <c r="J1342" i="5"/>
  <c r="J1070" i="5"/>
  <c r="R1070" i="5"/>
  <c r="R1134" i="5"/>
  <c r="G1134" i="5"/>
  <c r="I1254" i="5"/>
  <c r="G1254" i="5"/>
  <c r="E2219" i="5"/>
  <c r="X2219" i="5" s="1"/>
  <c r="G2457" i="5"/>
  <c r="H2265" i="5"/>
  <c r="I2265" i="5"/>
  <c r="I1075" i="5"/>
  <c r="H2457" i="5"/>
  <c r="J2249" i="5"/>
  <c r="I2249" i="5"/>
  <c r="I2233" i="5"/>
  <c r="G2217" i="5"/>
  <c r="H2217" i="5"/>
  <c r="E1299" i="5"/>
  <c r="X1299" i="5" s="1"/>
  <c r="J1299"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H2464" i="5"/>
  <c r="I2464" i="5"/>
  <c r="R2456" i="5"/>
  <c r="I2456" i="5"/>
  <c r="F2452" i="5"/>
  <c r="H2452" i="5"/>
  <c r="G2448" i="5"/>
  <c r="F2444" i="5"/>
  <c r="E2444" i="5"/>
  <c r="X2444" i="5" s="1"/>
  <c r="I2444" i="5"/>
  <c r="F2384" i="5"/>
  <c r="I2384" i="5"/>
  <c r="R2372" i="5"/>
  <c r="J2368" i="5"/>
  <c r="H2368" i="5"/>
  <c r="J2364" i="5"/>
  <c r="R2364" i="5"/>
  <c r="R2344" i="5"/>
  <c r="H2344" i="5"/>
  <c r="H2336" i="5"/>
  <c r="F2336" i="5"/>
  <c r="H2332" i="5"/>
  <c r="AB2332" i="5"/>
  <c r="R2328" i="5"/>
  <c r="E2328" i="5"/>
  <c r="X2328" i="5" s="1"/>
  <c r="H2264" i="5"/>
  <c r="E2264" i="5"/>
  <c r="X2264" i="5" s="1"/>
  <c r="R2208" i="5"/>
  <c r="H2208" i="5"/>
  <c r="E2164" i="5"/>
  <c r="X2164" i="5" s="1"/>
  <c r="F2164" i="5"/>
  <c r="G2120" i="5"/>
  <c r="J2112" i="5"/>
  <c r="I2112" i="5"/>
  <c r="E2088" i="5"/>
  <c r="X2088" i="5" s="1"/>
  <c r="F2088" i="5"/>
  <c r="J2088" i="5"/>
  <c r="F2056" i="5"/>
  <c r="H2056" i="5"/>
  <c r="J2048" i="5"/>
  <c r="I2048" i="5"/>
  <c r="G2044" i="5"/>
  <c r="G2040" i="5"/>
  <c r="F1996" i="5"/>
  <c r="E1996" i="5"/>
  <c r="X1996" i="5" s="1"/>
  <c r="J1908" i="5"/>
  <c r="E1908" i="5"/>
  <c r="X1908" i="5" s="1"/>
  <c r="F1904" i="5"/>
  <c r="R1904" i="5"/>
  <c r="G1896" i="5"/>
  <c r="J1880" i="5"/>
  <c r="E1880" i="5"/>
  <c r="X1880" i="5" s="1"/>
  <c r="R1860" i="5"/>
  <c r="J1860" i="5"/>
  <c r="H1752" i="5"/>
  <c r="E1752" i="5"/>
  <c r="X1752" i="5" s="1"/>
  <c r="AB1208" i="5"/>
  <c r="I1208" i="5"/>
  <c r="G1112" i="5"/>
  <c r="G1092" i="5"/>
  <c r="J976" i="5"/>
  <c r="E976" i="5"/>
  <c r="X976" i="5" s="1"/>
  <c r="G804" i="5"/>
  <c r="H712" i="5"/>
  <c r="E712" i="5"/>
  <c r="X712" i="5" s="1"/>
  <c r="E1065" i="5"/>
  <c r="X1065" i="5" s="1"/>
  <c r="J1648" i="5"/>
  <c r="G1672" i="5"/>
  <c r="J1672" i="5"/>
  <c r="E1680" i="5"/>
  <c r="X1680" i="5" s="1"/>
  <c r="G1684" i="5"/>
  <c r="G1724" i="5"/>
  <c r="G1732" i="5"/>
  <c r="I1740" i="5"/>
  <c r="I1744" i="5"/>
  <c r="G1744" i="5"/>
  <c r="F1748" i="5"/>
  <c r="I1752" i="5"/>
  <c r="G1804" i="5"/>
  <c r="J1808" i="5"/>
  <c r="G1816" i="5"/>
  <c r="F1844" i="5"/>
  <c r="H1860" i="5"/>
  <c r="R1880" i="5"/>
  <c r="I1904" i="5"/>
  <c r="H1908" i="5"/>
  <c r="I2036" i="5"/>
  <c r="R2048" i="5"/>
  <c r="I2056" i="5"/>
  <c r="G2088" i="5"/>
  <c r="G2108" i="5"/>
  <c r="R2112" i="5"/>
  <c r="H2148" i="5"/>
  <c r="G2164" i="5"/>
  <c r="I2184" i="5"/>
  <c r="I2328" i="5"/>
  <c r="R2336" i="5"/>
  <c r="F2344" i="5"/>
  <c r="I2364" i="5"/>
  <c r="R2380" i="5"/>
  <c r="R2384" i="5"/>
  <c r="R2444" i="5"/>
  <c r="F2464" i="5"/>
  <c r="G1102" i="5"/>
  <c r="J1102" i="5"/>
  <c r="H1166" i="5"/>
  <c r="E1166" i="5"/>
  <c r="X1166" i="5" s="1"/>
  <c r="E1230" i="5"/>
  <c r="X1230" i="5" s="1"/>
  <c r="G1230" i="5"/>
  <c r="R1294" i="5"/>
  <c r="J1294" i="5"/>
  <c r="G1190" i="5"/>
  <c r="E1190" i="5"/>
  <c r="X1190" i="5" s="1"/>
  <c r="H1238" i="5"/>
  <c r="R1238" i="5"/>
  <c r="I1790" i="5"/>
  <c r="F1790" i="5"/>
  <c r="F1334" i="5"/>
  <c r="G1115" i="5"/>
  <c r="E1115" i="5"/>
  <c r="X1115" i="5" s="1"/>
  <c r="J2164" i="5"/>
  <c r="G2184" i="5"/>
  <c r="E2208" i="5"/>
  <c r="X2208" i="5" s="1"/>
  <c r="G2248" i="5"/>
  <c r="F2328" i="5"/>
  <c r="J2336" i="5"/>
  <c r="G2336" i="5"/>
  <c r="G2344" i="5"/>
  <c r="E2364" i="5"/>
  <c r="X2364" i="5" s="1"/>
  <c r="G2368" i="5"/>
  <c r="E2368" i="5"/>
  <c r="X2368" i="5" s="1"/>
  <c r="F2380" i="5"/>
  <c r="G2384" i="5"/>
  <c r="H2444" i="5"/>
  <c r="G2444" i="5"/>
  <c r="R2452" i="5"/>
  <c r="E2452" i="5"/>
  <c r="X2452" i="5" s="1"/>
  <c r="E2464" i="5"/>
  <c r="X2464" i="5" s="1"/>
  <c r="R2480" i="5"/>
  <c r="F2480" i="5"/>
  <c r="R2488" i="5"/>
  <c r="J2488"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AB1352" i="5"/>
  <c r="J2444" i="5"/>
  <c r="G2452" i="5"/>
  <c r="G2464" i="5"/>
  <c r="E2480" i="5"/>
  <c r="X2480" i="5" s="1"/>
  <c r="E1224" i="5"/>
  <c r="X1224" i="5" s="1"/>
  <c r="AB1468" i="5"/>
  <c r="AB1948" i="5"/>
  <c r="AB2140" i="5"/>
  <c r="J1065" i="5"/>
  <c r="J1144" i="5"/>
  <c r="G1212" i="5"/>
  <c r="G1296" i="5"/>
  <c r="AB1472" i="5"/>
  <c r="AB2348" i="5"/>
  <c r="AB2476" i="5"/>
  <c r="G1492" i="5"/>
  <c r="AB1824" i="5"/>
  <c r="G1360" i="5"/>
  <c r="E1884" i="5"/>
  <c r="X1884" i="5" s="1"/>
  <c r="G1608" i="5"/>
  <c r="AB1024" i="5"/>
  <c r="R1704" i="5"/>
  <c r="F1908" i="5"/>
  <c r="H2488" i="5"/>
  <c r="E2488" i="5"/>
  <c r="X2488" i="5" s="1"/>
  <c r="G2484" i="5"/>
  <c r="E2456" i="5"/>
  <c r="X2456" i="5" s="1"/>
  <c r="H2456" i="5"/>
  <c r="G2428" i="5"/>
  <c r="I2428" i="5"/>
  <c r="E2428" i="5"/>
  <c r="X2428" i="5" s="1"/>
  <c r="J2428" i="5"/>
  <c r="G2400" i="5"/>
  <c r="I2388" i="5"/>
  <c r="F2388" i="5"/>
  <c r="R2388" i="5"/>
  <c r="E2388" i="5"/>
  <c r="X2388" i="5" s="1"/>
  <c r="R2324" i="5"/>
  <c r="H2324" i="5"/>
  <c r="F2324" i="5"/>
  <c r="G2292" i="5"/>
  <c r="E2292" i="5"/>
  <c r="X2292" i="5" s="1"/>
  <c r="J2292" i="5"/>
  <c r="G2288" i="5"/>
  <c r="F2280" i="5"/>
  <c r="H2280" i="5"/>
  <c r="G2268" i="5"/>
  <c r="F2248" i="5"/>
  <c r="I2248" i="5"/>
  <c r="G2240" i="5"/>
  <c r="F2184" i="5"/>
  <c r="R2184" i="5"/>
  <c r="G2176" i="5"/>
  <c r="E2152" i="5"/>
  <c r="X2152" i="5" s="1"/>
  <c r="I2152" i="5"/>
  <c r="G2132" i="5"/>
  <c r="G2084" i="5"/>
  <c r="R2080" i="5"/>
  <c r="F2080" i="5"/>
  <c r="E2080" i="5"/>
  <c r="X2080" i="5" s="1"/>
  <c r="I2020" i="5"/>
  <c r="F2020" i="5"/>
  <c r="G2016" i="5"/>
  <c r="I2016" i="5"/>
  <c r="R2016" i="5"/>
  <c r="G2008" i="5"/>
  <c r="G2004" i="5"/>
  <c r="E2004" i="5"/>
  <c r="X2004" i="5" s="1"/>
  <c r="J2004" i="5"/>
  <c r="G1984" i="5"/>
  <c r="R1980" i="5"/>
  <c r="I1980" i="5"/>
  <c r="E1980" i="5"/>
  <c r="X1980" i="5" s="1"/>
  <c r="J1980" i="5"/>
  <c r="I1952" i="5"/>
  <c r="E1952" i="5"/>
  <c r="X1952" i="5" s="1"/>
  <c r="J1952" i="5"/>
  <c r="H1952" i="5"/>
  <c r="J1944" i="5"/>
  <c r="E1944" i="5"/>
  <c r="X1944" i="5" s="1"/>
  <c r="H1944" i="5"/>
  <c r="F1944" i="5"/>
  <c r="G1940" i="5"/>
  <c r="F1864" i="5"/>
  <c r="E1864" i="5"/>
  <c r="X1864" i="5" s="1"/>
  <c r="J1864" i="5"/>
  <c r="G1856" i="5"/>
  <c r="H1848" i="5"/>
  <c r="I1848" i="5"/>
  <c r="E1848" i="5"/>
  <c r="X1848" i="5" s="1"/>
  <c r="G1840" i="5"/>
  <c r="F1840" i="5"/>
  <c r="G1832" i="5"/>
  <c r="G1828" i="5"/>
  <c r="I1812" i="5"/>
  <c r="J1812" i="5"/>
  <c r="J1700" i="5"/>
  <c r="I1700" i="5"/>
  <c r="G1668" i="5"/>
  <c r="H1668" i="5"/>
  <c r="F1668" i="5"/>
  <c r="AB1664" i="5"/>
  <c r="F1608" i="5"/>
  <c r="H1608" i="5"/>
  <c r="G1592" i="5"/>
  <c r="F1580" i="5"/>
  <c r="J1580" i="5"/>
  <c r="E1572" i="5"/>
  <c r="X1572" i="5" s="1"/>
  <c r="J1572" i="5"/>
  <c r="I1572" i="5"/>
  <c r="G1548" i="5"/>
  <c r="H1540" i="5"/>
  <c r="F1540" i="5"/>
  <c r="J1524" i="5"/>
  <c r="I1524" i="5"/>
  <c r="F1524" i="5"/>
  <c r="R1512" i="5"/>
  <c r="E1512" i="5"/>
  <c r="X1512" i="5" s="1"/>
  <c r="G1508" i="5"/>
  <c r="G1488" i="5"/>
  <c r="R1484" i="5"/>
  <c r="I1484" i="5"/>
  <c r="F1484" i="5"/>
  <c r="R1480" i="5"/>
  <c r="H1480" i="5"/>
  <c r="E1480" i="5"/>
  <c r="X1480" i="5" s="1"/>
  <c r="J1480" i="5"/>
  <c r="G1464" i="5"/>
  <c r="R1456" i="5"/>
  <c r="F1456" i="5"/>
  <c r="H1456" i="5"/>
  <c r="I1452" i="5"/>
  <c r="F1452" i="5"/>
  <c r="R1452" i="5"/>
  <c r="J1452"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G1188" i="5"/>
  <c r="E1128" i="5"/>
  <c r="X1128" i="5" s="1"/>
  <c r="F1128" i="5"/>
  <c r="I1116" i="5"/>
  <c r="R1116" i="5"/>
  <c r="F1116" i="5"/>
  <c r="H1116" i="5"/>
  <c r="R1012" i="5"/>
  <c r="I1012" i="5"/>
  <c r="F1012" i="5"/>
  <c r="E992" i="5"/>
  <c r="X992" i="5" s="1"/>
  <c r="H992" i="5"/>
  <c r="J992" i="5"/>
  <c r="H976" i="5"/>
  <c r="R976" i="5"/>
  <c r="F936" i="5"/>
  <c r="E936" i="5"/>
  <c r="X936" i="5" s="1"/>
  <c r="G916" i="5"/>
  <c r="F912" i="5"/>
  <c r="H912" i="5"/>
  <c r="J908" i="5"/>
  <c r="I908" i="5"/>
  <c r="F908" i="5"/>
  <c r="E908" i="5"/>
  <c r="X908" i="5" s="1"/>
  <c r="R904" i="5"/>
  <c r="H904" i="5"/>
  <c r="G892" i="5"/>
  <c r="G888" i="5"/>
  <c r="G852" i="5"/>
  <c r="E852" i="5"/>
  <c r="X852" i="5" s="1"/>
  <c r="F852" i="5"/>
  <c r="J852" i="5"/>
  <c r="F848" i="5"/>
  <c r="J848" i="5"/>
  <c r="G840" i="5"/>
  <c r="E836" i="5"/>
  <c r="X836" i="5" s="1"/>
  <c r="F836" i="5"/>
  <c r="R836" i="5"/>
  <c r="G828" i="5"/>
  <c r="E828" i="5"/>
  <c r="X828" i="5" s="1"/>
  <c r="G796" i="5"/>
  <c r="H796" i="5"/>
  <c r="G780" i="5"/>
  <c r="J772" i="5"/>
  <c r="F772" i="5"/>
  <c r="G752" i="5"/>
  <c r="H740" i="5"/>
  <c r="J740" i="5"/>
  <c r="I740" i="5"/>
  <c r="G724" i="5"/>
  <c r="H724" i="5"/>
  <c r="E724" i="5"/>
  <c r="X724" i="5" s="1"/>
  <c r="R664" i="5"/>
  <c r="J664" i="5"/>
  <c r="F664" i="5"/>
  <c r="AB1040" i="5"/>
  <c r="AB1096" i="5"/>
  <c r="AB1556" i="5"/>
  <c r="AB1596" i="5"/>
  <c r="AB1628" i="5"/>
  <c r="AB1756" i="5"/>
  <c r="I1996" i="5"/>
  <c r="AB2028" i="5"/>
  <c r="I1608" i="5"/>
  <c r="AB1064" i="5"/>
  <c r="R2412" i="5"/>
  <c r="I1456" i="5"/>
  <c r="E2020" i="5"/>
  <c r="X2020" i="5" s="1"/>
  <c r="J1412" i="5"/>
  <c r="R1424" i="5"/>
  <c r="AB1268" i="5"/>
  <c r="AB2220" i="5"/>
  <c r="AB1564" i="5"/>
  <c r="J1996" i="5"/>
  <c r="F1360" i="5"/>
  <c r="R1360" i="5"/>
  <c r="I1260" i="5"/>
  <c r="R1668" i="5"/>
  <c r="J1840" i="5"/>
  <c r="F1952" i="5"/>
  <c r="E1740" i="5"/>
  <c r="X1740" i="5" s="1"/>
  <c r="G1124"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F2279" i="5"/>
  <c r="G2275" i="5"/>
  <c r="G2215" i="5"/>
  <c r="F2143" i="5"/>
  <c r="E2143" i="5"/>
  <c r="X2143" i="5" s="1"/>
  <c r="H2143" i="5"/>
  <c r="G2139" i="5"/>
  <c r="H2135" i="5"/>
  <c r="J2135" i="5"/>
  <c r="I2135" i="5"/>
  <c r="R2107" i="5"/>
  <c r="F2107" i="5"/>
  <c r="G2083" i="5"/>
  <c r="G2079" i="5"/>
  <c r="G2067" i="5"/>
  <c r="G2047" i="5"/>
  <c r="G2043" i="5"/>
  <c r="I2031" i="5"/>
  <c r="F2031" i="5"/>
  <c r="J2031" i="5"/>
  <c r="G2027" i="5"/>
  <c r="J2153" i="5"/>
  <c r="E2137" i="5"/>
  <c r="X2137" i="5" s="1"/>
  <c r="J2121" i="5"/>
  <c r="J2105" i="5"/>
  <c r="G2089" i="5"/>
  <c r="H2073" i="5"/>
  <c r="G2057" i="5"/>
  <c r="I2025" i="5"/>
  <c r="R1246" i="5"/>
  <c r="G1118" i="5"/>
  <c r="J1347" i="5"/>
  <c r="F1219" i="5"/>
  <c r="R1158" i="5"/>
  <c r="E1030" i="5"/>
  <c r="X1030" i="5" s="1"/>
  <c r="I1310" i="5"/>
  <c r="R1182" i="5"/>
  <c r="J1310" i="5"/>
  <c r="G1310" i="5"/>
  <c r="H1054" i="5"/>
  <c r="H1310" i="5"/>
  <c r="F2186" i="5"/>
  <c r="R2116" i="5"/>
  <c r="F1579" i="5"/>
  <c r="H1605" i="5"/>
  <c r="H1309" i="5"/>
  <c r="R1309" i="5"/>
  <c r="G1305" i="5"/>
  <c r="F1269" i="5"/>
  <c r="I1269" i="5"/>
  <c r="H1261" i="5"/>
  <c r="F1261" i="5"/>
  <c r="F1097" i="5"/>
  <c r="I1097" i="5"/>
  <c r="G1077" i="5"/>
  <c r="E1973" i="5"/>
  <c r="X1973" i="5" s="1"/>
  <c r="G1765" i="5"/>
  <c r="J1765" i="5"/>
  <c r="I1853" i="5"/>
  <c r="E1613" i="5"/>
  <c r="X1613" i="5" s="1"/>
  <c r="F1581" i="5"/>
  <c r="I1861" i="5"/>
  <c r="E1893" i="5"/>
  <c r="X1893" i="5" s="1"/>
  <c r="F1893" i="5"/>
  <c r="E1421" i="5"/>
  <c r="X1421" i="5" s="1"/>
  <c r="R1509" i="5"/>
  <c r="I1941" i="5"/>
  <c r="G1941" i="5"/>
  <c r="R1693" i="5"/>
  <c r="I1205" i="5"/>
  <c r="H1217" i="5"/>
  <c r="R1205" i="5"/>
  <c r="G1853" i="5"/>
  <c r="R1813" i="5"/>
  <c r="R1261" i="5"/>
  <c r="R1269" i="5"/>
  <c r="J1621" i="5"/>
  <c r="H1125" i="5"/>
  <c r="G1813" i="5"/>
  <c r="G1345" i="5"/>
  <c r="G1989" i="5"/>
  <c r="F1869" i="5"/>
  <c r="I1989" i="5"/>
  <c r="R1461" i="5"/>
  <c r="G1729" i="5"/>
  <c r="G1289" i="5"/>
  <c r="R1289"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J2302" i="5"/>
  <c r="E2119" i="5"/>
  <c r="X2119" i="5" s="1"/>
  <c r="J1373" i="5"/>
  <c r="R1629" i="5"/>
  <c r="H1373" i="5"/>
  <c r="G1629" i="5"/>
  <c r="E1272" i="5"/>
  <c r="X1272" i="5" s="1"/>
  <c r="F1388" i="5"/>
  <c r="F1824" i="5"/>
  <c r="G2470" i="5"/>
  <c r="H1046" i="5"/>
  <c r="E1824" i="5"/>
  <c r="X1824" i="5" s="1"/>
  <c r="G2471" i="5"/>
  <c r="I1538" i="5"/>
  <c r="F1538" i="5"/>
  <c r="G1047" i="5"/>
  <c r="G1039" i="5"/>
  <c r="J1353" i="5"/>
  <c r="H1353" i="5"/>
  <c r="R1345" i="5"/>
  <c r="F1345" i="5"/>
  <c r="G790" i="5"/>
  <c r="G750" i="5"/>
  <c r="G1241" i="5"/>
  <c r="I1213" i="5"/>
  <c r="E1213" i="5"/>
  <c r="X1213" i="5" s="1"/>
  <c r="G1201" i="5"/>
  <c r="I1189" i="5"/>
  <c r="J1189" i="5"/>
  <c r="E1181" i="5"/>
  <c r="X1181" i="5" s="1"/>
  <c r="I1181" i="5"/>
  <c r="J1181" i="5"/>
  <c r="J1153" i="5"/>
  <c r="R1153" i="5"/>
  <c r="G1141" i="5"/>
  <c r="E1133" i="5"/>
  <c r="X1133" i="5" s="1"/>
  <c r="I1133" i="5"/>
  <c r="R1133" i="5"/>
  <c r="F1214" i="5"/>
  <c r="H1342" i="5"/>
  <c r="F1361" i="5"/>
  <c r="E1353" i="5"/>
  <c r="X1353" i="5" s="1"/>
  <c r="I1345" i="5"/>
  <c r="E1345" i="5"/>
  <c r="X1345" i="5" s="1"/>
  <c r="F2312" i="5"/>
  <c r="H2312" i="5"/>
  <c r="J1735" i="5"/>
  <c r="F1735" i="5"/>
  <c r="I1735"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1189" i="5"/>
  <c r="AB1185" i="5"/>
  <c r="AB1173" i="5"/>
  <c r="AB1169" i="5"/>
  <c r="AB1161" i="5"/>
  <c r="AB1149" i="5"/>
  <c r="AB1137" i="5"/>
  <c r="AB1133" i="5"/>
  <c r="E2298" i="5"/>
  <c r="X2298" i="5" s="1"/>
  <c r="H2298" i="5"/>
  <c r="F1983" i="5"/>
  <c r="E1983" i="5"/>
  <c r="X1983" i="5" s="1"/>
  <c r="H1983" i="5"/>
  <c r="F1963" i="5"/>
  <c r="H1963" i="5"/>
  <c r="F1936" i="5"/>
  <c r="R1936" i="5"/>
  <c r="R1811" i="5"/>
  <c r="F1811" i="5"/>
  <c r="F1807" i="5"/>
  <c r="H1807" i="5"/>
  <c r="E1807" i="5"/>
  <c r="X1807" i="5" s="1"/>
  <c r="G1640" i="5"/>
  <c r="F1437" i="5"/>
  <c r="E1437" i="5"/>
  <c r="X1437" i="5" s="1"/>
  <c r="H1437" i="5"/>
  <c r="G1276" i="5"/>
  <c r="F1194" i="5"/>
  <c r="E1194" i="5"/>
  <c r="X1194" i="5" s="1"/>
  <c r="G1186" i="5"/>
  <c r="G984" i="5"/>
  <c r="R766" i="5"/>
  <c r="I766" i="5"/>
  <c r="J702" i="5"/>
  <c r="H702" i="5"/>
  <c r="R2407" i="5"/>
  <c r="H2407" i="5"/>
  <c r="H1773" i="5"/>
  <c r="I1773" i="5"/>
  <c r="H1575" i="5"/>
  <c r="I1575" i="5"/>
  <c r="R1575" i="5"/>
  <c r="J1549" i="5"/>
  <c r="R1549" i="5"/>
  <c r="R1541" i="5"/>
  <c r="H1541" i="5"/>
  <c r="F1479" i="5"/>
  <c r="E1479" i="5"/>
  <c r="X1479" i="5" s="1"/>
  <c r="G1463" i="5"/>
  <c r="G1455" i="5"/>
  <c r="G1439" i="5"/>
  <c r="R1313" i="5"/>
  <c r="I1313" i="5"/>
  <c r="F1125" i="5"/>
  <c r="J1125" i="5"/>
  <c r="E1125" i="5"/>
  <c r="X1125" i="5" s="1"/>
  <c r="G1117" i="5"/>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924" i="5"/>
  <c r="AB920" i="5"/>
  <c r="E1909" i="5"/>
  <c r="X1909" i="5" s="1"/>
  <c r="I1909" i="5"/>
  <c r="G1879" i="5"/>
  <c r="G1831" i="5"/>
  <c r="G1827" i="5"/>
  <c r="I1819" i="5"/>
  <c r="R1760" i="5"/>
  <c r="J1760" i="5"/>
  <c r="F1675" i="5"/>
  <c r="I1675" i="5"/>
  <c r="I1567" i="5"/>
  <c r="J1567" i="5"/>
  <c r="R1567" i="5"/>
  <c r="G1085" i="5"/>
  <c r="E1053" i="5"/>
  <c r="X1053" i="5" s="1"/>
  <c r="J1053" i="5"/>
  <c r="G1041" i="5"/>
  <c r="G1025" i="5"/>
  <c r="E1070" i="5"/>
  <c r="X1070" i="5" s="1"/>
  <c r="F1278" i="5"/>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G744" i="5"/>
  <c r="E704" i="5"/>
  <c r="X704" i="5" s="1"/>
  <c r="F704" i="5"/>
  <c r="H1070" i="5"/>
  <c r="G1342"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G1313" i="5"/>
  <c r="H1313" i="5"/>
  <c r="J1113" i="5"/>
  <c r="I1113" i="5"/>
  <c r="H900" i="5"/>
  <c r="E900" i="5"/>
  <c r="X900" i="5" s="1"/>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2485" i="5"/>
  <c r="AB2473" i="5"/>
  <c r="AB2469" i="5"/>
  <c r="G2254"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H1909" i="5"/>
  <c r="G1731" i="5"/>
  <c r="R1677" i="5"/>
  <c r="I1485" i="5"/>
  <c r="G1739" i="5"/>
  <c r="G2263" i="5"/>
  <c r="G1973" i="5"/>
  <c r="J1909" i="5"/>
  <c r="G1743" i="5"/>
  <c r="G2224" i="5"/>
  <c r="G1932" i="5"/>
  <c r="G1805" i="5"/>
  <c r="E1567" i="5"/>
  <c r="X1567" i="5" s="1"/>
  <c r="G1567" i="5"/>
  <c r="I2276" i="5"/>
  <c r="E2280" i="5"/>
  <c r="X2280" i="5" s="1"/>
  <c r="G2280" i="5"/>
  <c r="E2276" i="5"/>
  <c r="X2276" i="5" s="1"/>
  <c r="I1070" i="5"/>
  <c r="E1342" i="5"/>
  <c r="X1342" i="5" s="1"/>
  <c r="R1748" i="5"/>
  <c r="F1766" i="5"/>
  <c r="F1808" i="5"/>
  <c r="E1990" i="5"/>
  <c r="X1990" i="5" s="1"/>
  <c r="I1990" i="5"/>
  <c r="G2082" i="5"/>
  <c r="G2148" i="5"/>
  <c r="G2152" i="5"/>
  <c r="R2164" i="5"/>
  <c r="I2164" i="5"/>
  <c r="I2208"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G1909" i="5"/>
  <c r="G1763" i="5"/>
  <c r="H1567" i="5"/>
  <c r="E1677" i="5"/>
  <c r="X1677" i="5" s="1"/>
  <c r="H2226" i="5"/>
  <c r="G2226" i="5"/>
  <c r="G2068" i="5"/>
  <c r="G2007" i="5"/>
  <c r="H1811" i="5"/>
  <c r="E1811" i="5"/>
  <c r="X1811" i="5" s="1"/>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801" i="5"/>
  <c r="I1739" i="5"/>
  <c r="G2489" i="5"/>
  <c r="E1626" i="5"/>
  <c r="X1626" i="5" s="1"/>
  <c r="H2276" i="5"/>
  <c r="I1763" i="5"/>
  <c r="R2280" i="5"/>
  <c r="H1763" i="5"/>
  <c r="G2388" i="5"/>
  <c r="G1578" i="5"/>
  <c r="F1567" i="5"/>
  <c r="E2148" i="5"/>
  <c r="X2148" i="5" s="1"/>
  <c r="G1485" i="5"/>
  <c r="J1797" i="5"/>
  <c r="J1971" i="5"/>
  <c r="H1971" i="5"/>
  <c r="J1901" i="5"/>
  <c r="R1901" i="5"/>
  <c r="H1901" i="5"/>
  <c r="G1901" i="5"/>
  <c r="G1719" i="5"/>
  <c r="G1701" i="5"/>
  <c r="J1675" i="5"/>
  <c r="H1675" i="5"/>
  <c r="G1675" i="5"/>
  <c r="G1639" i="5"/>
  <c r="G1161" i="5"/>
  <c r="G746" i="5"/>
  <c r="E1094" i="5"/>
  <c r="X1094" i="5" s="1"/>
  <c r="F1094"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J2386" i="5"/>
  <c r="E2403" i="5"/>
  <c r="X2403" i="5" s="1"/>
  <c r="I2403" i="5"/>
  <c r="F1087" i="5"/>
  <c r="E1087" i="5"/>
  <c r="X1087" i="5" s="1"/>
  <c r="R1019" i="5"/>
  <c r="H2174"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E2258" i="5"/>
  <c r="X2258" i="5" s="1"/>
  <c r="I1094" i="5"/>
  <c r="R2403" i="5"/>
  <c r="H1087" i="5"/>
  <c r="F2355" i="5"/>
  <c r="H2147" i="5"/>
  <c r="I1019"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I2042" i="5"/>
  <c r="E2042" i="5"/>
  <c r="X2042" i="5" s="1"/>
  <c r="R2042" i="5"/>
  <c r="G2042" i="5"/>
  <c r="G2258" i="5"/>
  <c r="H2258" i="5"/>
  <c r="G1653" i="5"/>
  <c r="R1653" i="5"/>
  <c r="J1653" i="5"/>
  <c r="E1653" i="5"/>
  <c r="X1653" i="5" s="1"/>
  <c r="F1653" i="5"/>
  <c r="I2386" i="5"/>
  <c r="H2386" i="5"/>
  <c r="G2386" i="5"/>
  <c r="G2236" i="5"/>
  <c r="F2236" i="5"/>
  <c r="J2155" i="5"/>
  <c r="G2155" i="5"/>
  <c r="F2155" i="5"/>
  <c r="H2155" i="5"/>
  <c r="R2155" i="5"/>
  <c r="H1899" i="5"/>
  <c r="I1899" i="5"/>
  <c r="H1855" i="5"/>
  <c r="F1855" i="5"/>
  <c r="E1855" i="5"/>
  <c r="X1855" i="5" s="1"/>
  <c r="R1855" i="5"/>
  <c r="F1815" i="5"/>
  <c r="E1815" i="5"/>
  <c r="X1815" i="5" s="1"/>
  <c r="G1815" i="5"/>
  <c r="J1815" i="5"/>
  <c r="G1782" i="5"/>
  <c r="F1777" i="5"/>
  <c r="G1891" i="5"/>
  <c r="H1869" i="5"/>
  <c r="G2439" i="5"/>
  <c r="R2064" i="5"/>
  <c r="H2064" i="5"/>
  <c r="G2055" i="5"/>
  <c r="G1971" i="5"/>
  <c r="I1971" i="5"/>
  <c r="G1883" i="5"/>
  <c r="G1836" i="5"/>
  <c r="F1725" i="5"/>
  <c r="G1725" i="5"/>
  <c r="H1777" i="5"/>
  <c r="G2311" i="5"/>
  <c r="G2124" i="5"/>
  <c r="G1960" i="5"/>
  <c r="G1943" i="5"/>
  <c r="H1943" i="5"/>
  <c r="G1845" i="5"/>
  <c r="G1232" i="5"/>
  <c r="G1304" i="5"/>
  <c r="G1922" i="5"/>
  <c r="G1872" i="5"/>
  <c r="G1733" i="5"/>
  <c r="G989" i="5"/>
  <c r="AB1232" i="5"/>
  <c r="AB948" i="5"/>
  <c r="AB928" i="5"/>
  <c r="AB904" i="5"/>
  <c r="G1868" i="5"/>
  <c r="G1698" i="5"/>
  <c r="G1682" i="5"/>
  <c r="G1524" i="5"/>
  <c r="G1298" i="5"/>
  <c r="G1282" i="5"/>
  <c r="G1250" i="5"/>
  <c r="G674" i="5"/>
  <c r="G1540" i="5"/>
  <c r="G1456" i="5"/>
  <c r="G1292" i="5"/>
  <c r="G788" i="5"/>
  <c r="G768" i="5"/>
  <c r="G1572" i="5"/>
  <c r="G976" i="5"/>
  <c r="G868" i="5"/>
  <c r="G836"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99" i="5"/>
  <c r="AB1591" i="5"/>
  <c r="AB1551" i="5"/>
  <c r="AB1311" i="5"/>
  <c r="AB1263" i="5"/>
  <c r="AB1199" i="5"/>
  <c r="AB1191" i="5"/>
  <c r="AB1175" i="5"/>
  <c r="AB1063" i="5"/>
  <c r="AB1031" i="5"/>
  <c r="AB1023" i="5"/>
  <c r="AB891" i="5"/>
  <c r="AB763"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G2370" i="5"/>
  <c r="G2172" i="5"/>
  <c r="G2050" i="5"/>
  <c r="G2020" i="5"/>
  <c r="G1848" i="5"/>
  <c r="G1704" i="5"/>
  <c r="G1618" i="5"/>
  <c r="G1484" i="5"/>
  <c r="G1453" i="5"/>
  <c r="G1421" i="5"/>
  <c r="G988" i="5"/>
  <c r="G912" i="5"/>
  <c r="G1260" i="5"/>
  <c r="G1116" i="5"/>
  <c r="G878" i="5"/>
  <c r="G854" i="5"/>
  <c r="G896" i="5"/>
  <c r="G678" i="5"/>
  <c r="G748" i="5"/>
  <c r="G672" i="5"/>
  <c r="H23" i="6" l="1"/>
  <c r="D23" i="6" s="1"/>
  <c r="B43" i="6"/>
  <c r="B28" i="6"/>
  <c r="C9" i="6"/>
  <c r="C12" i="6"/>
  <c r="C13" i="6"/>
  <c r="C11" i="6"/>
  <c r="C10" i="6"/>
  <c r="C5" i="6"/>
  <c r="C8" i="6"/>
  <c r="C7" i="6"/>
  <c r="C4" i="6"/>
  <c r="R2109" i="5"/>
  <c r="H963" i="5"/>
  <c r="R735" i="5"/>
  <c r="J823" i="5"/>
  <c r="I855" i="5"/>
  <c r="E1446" i="5"/>
  <c r="X1446" i="5" s="1"/>
  <c r="B583" i="5"/>
  <c r="B581" i="5"/>
  <c r="B580" i="5"/>
  <c r="C574" i="5"/>
  <c r="C572" i="5"/>
  <c r="C571" i="5"/>
  <c r="B570" i="5"/>
  <c r="C568" i="5"/>
  <c r="C567" i="5"/>
  <c r="B566" i="5"/>
  <c r="C565" i="5"/>
  <c r="B564" i="5"/>
  <c r="B563" i="5"/>
  <c r="B561" i="5"/>
  <c r="C552" i="5"/>
  <c r="B550" i="5"/>
  <c r="B549" i="5"/>
  <c r="B547" i="5"/>
  <c r="C546" i="5"/>
  <c r="B542" i="5"/>
  <c r="B541" i="5"/>
  <c r="B540" i="5"/>
  <c r="C539" i="5"/>
  <c r="B535" i="5"/>
  <c r="B533" i="5"/>
  <c r="C532" i="5"/>
  <c r="C528" i="5"/>
  <c r="C525" i="5"/>
  <c r="B584" i="5"/>
  <c r="C583" i="5"/>
  <c r="B582" i="5"/>
  <c r="C581" i="5"/>
  <c r="C580" i="5"/>
  <c r="B579" i="5"/>
  <c r="B577" i="5"/>
  <c r="C570" i="5"/>
  <c r="C566" i="5"/>
  <c r="C564" i="5"/>
  <c r="C563" i="5"/>
  <c r="B562" i="5"/>
  <c r="C561" i="5"/>
  <c r="B560" i="5"/>
  <c r="B559" i="5"/>
  <c r="B557" i="5"/>
  <c r="B555" i="5"/>
  <c r="C550" i="5"/>
  <c r="C549" i="5"/>
  <c r="B548" i="5"/>
  <c r="C547" i="5"/>
  <c r="B543" i="5"/>
  <c r="C542" i="5"/>
  <c r="C541" i="5"/>
  <c r="C540" i="5"/>
  <c r="B538" i="5"/>
  <c r="B537" i="5"/>
  <c r="B536" i="5"/>
  <c r="C535" i="5"/>
  <c r="B534" i="5"/>
  <c r="C533" i="5"/>
  <c r="B531" i="5"/>
  <c r="B530" i="5"/>
  <c r="C576" i="5"/>
  <c r="C575" i="5"/>
  <c r="B572" i="5"/>
  <c r="B571" i="5"/>
  <c r="B568" i="5"/>
  <c r="B567" i="5"/>
  <c r="C558" i="5"/>
  <c r="C553" i="5"/>
  <c r="C551" i="5"/>
  <c r="C545" i="5"/>
  <c r="B539" i="5"/>
  <c r="B532" i="5"/>
  <c r="B525" i="5"/>
  <c r="B520" i="5"/>
  <c r="C519" i="5"/>
  <c r="C511" i="5"/>
  <c r="C510" i="5"/>
  <c r="B509" i="5"/>
  <c r="C508" i="5"/>
  <c r="B504" i="5"/>
  <c r="B503" i="5"/>
  <c r="C502" i="5"/>
  <c r="C501" i="5"/>
  <c r="B498" i="5"/>
  <c r="B496" i="5"/>
  <c r="C495" i="5"/>
  <c r="C493" i="5"/>
  <c r="B488" i="5"/>
  <c r="C487" i="5"/>
  <c r="C486" i="5"/>
  <c r="C485" i="5"/>
  <c r="C483" i="5"/>
  <c r="C482" i="5"/>
  <c r="B481" i="5"/>
  <c r="C578" i="5"/>
  <c r="B574" i="5"/>
  <c r="C573" i="5"/>
  <c r="C569" i="5"/>
  <c r="B565" i="5"/>
  <c r="C556" i="5"/>
  <c r="C554" i="5"/>
  <c r="B552" i="5"/>
  <c r="B546" i="5"/>
  <c r="C544" i="5"/>
  <c r="C529" i="5"/>
  <c r="C527" i="5"/>
  <c r="B526" i="5"/>
  <c r="C524" i="5"/>
  <c r="C523" i="5"/>
  <c r="B522" i="5"/>
  <c r="B521" i="5"/>
  <c r="B518" i="5"/>
  <c r="B517" i="5"/>
  <c r="C516" i="5"/>
  <c r="B515" i="5"/>
  <c r="B514" i="5"/>
  <c r="B507" i="5"/>
  <c r="B506" i="5"/>
  <c r="B505" i="5"/>
  <c r="B500" i="5"/>
  <c r="C499" i="5"/>
  <c r="C497" i="5"/>
  <c r="B494" i="5"/>
  <c r="B492" i="5"/>
  <c r="C491" i="5"/>
  <c r="C490" i="5"/>
  <c r="C489" i="5"/>
  <c r="C582" i="5"/>
  <c r="B578" i="5"/>
  <c r="C577" i="5"/>
  <c r="B573" i="5"/>
  <c r="B569" i="5"/>
  <c r="C560" i="5"/>
  <c r="C559" i="5"/>
  <c r="B556" i="5"/>
  <c r="C555" i="5"/>
  <c r="B554" i="5"/>
  <c r="C548" i="5"/>
  <c r="B544" i="5"/>
  <c r="C538" i="5"/>
  <c r="C536" i="5"/>
  <c r="C534" i="5"/>
  <c r="C531" i="5"/>
  <c r="B529" i="5"/>
  <c r="B528" i="5"/>
  <c r="B527" i="5"/>
  <c r="B524" i="5"/>
  <c r="B523" i="5"/>
  <c r="C520" i="5"/>
  <c r="B516" i="5"/>
  <c r="C509" i="5"/>
  <c r="C584" i="5"/>
  <c r="C579" i="5"/>
  <c r="C562" i="5"/>
  <c r="C557" i="5"/>
  <c r="B551" i="5"/>
  <c r="B545" i="5"/>
  <c r="C526" i="5"/>
  <c r="C522" i="5"/>
  <c r="B519" i="5"/>
  <c r="C507" i="5"/>
  <c r="C505" i="5"/>
  <c r="B502" i="5"/>
  <c r="C500" i="5"/>
  <c r="B495" i="5"/>
  <c r="B493" i="5"/>
  <c r="C492" i="5"/>
  <c r="B485" i="5"/>
  <c r="B483" i="5"/>
  <c r="C479" i="5"/>
  <c r="C478" i="5"/>
  <c r="B477" i="5"/>
  <c r="C476" i="5"/>
  <c r="B474" i="5"/>
  <c r="B473" i="5"/>
  <c r="C462" i="5"/>
  <c r="B460" i="5"/>
  <c r="C459" i="5"/>
  <c r="B458" i="5"/>
  <c r="C457" i="5"/>
  <c r="B452" i="5"/>
  <c r="B451" i="5"/>
  <c r="B450" i="5"/>
  <c r="C449" i="5"/>
  <c r="B441" i="5"/>
  <c r="C436" i="5"/>
  <c r="C435" i="5"/>
  <c r="B434" i="5"/>
  <c r="C433" i="5"/>
  <c r="B432" i="5"/>
  <c r="C431" i="5"/>
  <c r="B430" i="5"/>
  <c r="C429" i="5"/>
  <c r="B427" i="5"/>
  <c r="B425" i="5"/>
  <c r="C422" i="5"/>
  <c r="C418" i="5"/>
  <c r="B413" i="5"/>
  <c r="B412" i="5"/>
  <c r="B411" i="5"/>
  <c r="B410" i="5"/>
  <c r="C409" i="5"/>
  <c r="B408" i="5"/>
  <c r="B407" i="5"/>
  <c r="B405" i="5"/>
  <c r="B403" i="5"/>
  <c r="C402" i="5"/>
  <c r="C400" i="5"/>
  <c r="B397" i="5"/>
  <c r="B395" i="5"/>
  <c r="C394" i="5"/>
  <c r="C392" i="5"/>
  <c r="B389" i="5"/>
  <c r="B387" i="5"/>
  <c r="C386" i="5"/>
  <c r="C384" i="5"/>
  <c r="B381" i="5"/>
  <c r="B379" i="5"/>
  <c r="C378" i="5"/>
  <c r="C376" i="5"/>
  <c r="C373" i="5"/>
  <c r="C372" i="5"/>
  <c r="C371" i="5"/>
  <c r="B370" i="5"/>
  <c r="B369" i="5"/>
  <c r="C543" i="5"/>
  <c r="C537" i="5"/>
  <c r="C530" i="5"/>
  <c r="C521" i="5"/>
  <c r="C518" i="5"/>
  <c r="C503" i="5"/>
  <c r="C498" i="5"/>
  <c r="B576" i="5"/>
  <c r="C517" i="5"/>
  <c r="C515" i="5"/>
  <c r="B511" i="5"/>
  <c r="B508" i="5"/>
  <c r="C506" i="5"/>
  <c r="B501" i="5"/>
  <c r="C494" i="5"/>
  <c r="C488" i="5"/>
  <c r="B487" i="5"/>
  <c r="C484" i="5"/>
  <c r="C480" i="5"/>
  <c r="C475" i="5"/>
  <c r="B472" i="5"/>
  <c r="B471" i="5"/>
  <c r="C470" i="5"/>
  <c r="B469" i="5"/>
  <c r="C468" i="5"/>
  <c r="B467" i="5"/>
  <c r="C466" i="5"/>
  <c r="B465" i="5"/>
  <c r="B464" i="5"/>
  <c r="B463" i="5"/>
  <c r="B461" i="5"/>
  <c r="B456" i="5"/>
  <c r="B455" i="5"/>
  <c r="B454" i="5"/>
  <c r="C453" i="5"/>
  <c r="B448" i="5"/>
  <c r="B447" i="5"/>
  <c r="B446" i="5"/>
  <c r="C445" i="5"/>
  <c r="C444" i="5"/>
  <c r="C443" i="5"/>
  <c r="C442" i="5"/>
  <c r="C440" i="5"/>
  <c r="C439" i="5"/>
  <c r="B438" i="5"/>
  <c r="C437" i="5"/>
  <c r="C428" i="5"/>
  <c r="C426" i="5"/>
  <c r="B424" i="5"/>
  <c r="B423" i="5"/>
  <c r="B421" i="5"/>
  <c r="B420" i="5"/>
  <c r="B419" i="5"/>
  <c r="B417" i="5"/>
  <c r="C416" i="5"/>
  <c r="C415" i="5"/>
  <c r="C414" i="5"/>
  <c r="C406" i="5"/>
  <c r="C404" i="5"/>
  <c r="B401" i="5"/>
  <c r="B399" i="5"/>
  <c r="C398" i="5"/>
  <c r="C396" i="5"/>
  <c r="B393" i="5"/>
  <c r="B391" i="5"/>
  <c r="C390" i="5"/>
  <c r="C388" i="5"/>
  <c r="B385" i="5"/>
  <c r="B383" i="5"/>
  <c r="C382" i="5"/>
  <c r="C380" i="5"/>
  <c r="B377" i="5"/>
  <c r="B375" i="5"/>
  <c r="C374" i="5"/>
  <c r="C368" i="5"/>
  <c r="B558" i="5"/>
  <c r="B489" i="5"/>
  <c r="C477" i="5"/>
  <c r="B475" i="5"/>
  <c r="C473" i="5"/>
  <c r="B470" i="5"/>
  <c r="B468" i="5"/>
  <c r="B466" i="5"/>
  <c r="C460" i="5"/>
  <c r="C458" i="5"/>
  <c r="C452" i="5"/>
  <c r="C450" i="5"/>
  <c r="B444" i="5"/>
  <c r="B442" i="5"/>
  <c r="C441" i="5"/>
  <c r="B440" i="5"/>
  <c r="C434" i="5"/>
  <c r="C432" i="5"/>
  <c r="C430" i="5"/>
  <c r="C427" i="5"/>
  <c r="B416" i="5"/>
  <c r="B414" i="5"/>
  <c r="C412" i="5"/>
  <c r="C410" i="5"/>
  <c r="C408" i="5"/>
  <c r="B406" i="5"/>
  <c r="B404" i="5"/>
  <c r="C397" i="5"/>
  <c r="C395" i="5"/>
  <c r="B390" i="5"/>
  <c r="B388" i="5"/>
  <c r="C381" i="5"/>
  <c r="C379" i="5"/>
  <c r="B374" i="5"/>
  <c r="B575" i="5"/>
  <c r="B553" i="5"/>
  <c r="C514" i="5"/>
  <c r="B499" i="5"/>
  <c r="B486" i="5"/>
  <c r="B479" i="5"/>
  <c r="B476" i="5"/>
  <c r="C471" i="5"/>
  <c r="C469" i="5"/>
  <c r="C467" i="5"/>
  <c r="C465" i="5"/>
  <c r="V465" i="5" s="1"/>
  <c r="C463" i="5"/>
  <c r="C461" i="5"/>
  <c r="B457" i="5"/>
  <c r="C455" i="5"/>
  <c r="B449" i="5"/>
  <c r="C447" i="5"/>
  <c r="B436" i="5"/>
  <c r="B433" i="5"/>
  <c r="C424" i="5"/>
  <c r="B422" i="5"/>
  <c r="C420" i="5"/>
  <c r="B418" i="5"/>
  <c r="C417" i="5"/>
  <c r="B409" i="5"/>
  <c r="B402" i="5"/>
  <c r="B400" i="5"/>
  <c r="C393" i="5"/>
  <c r="C391" i="5"/>
  <c r="B386" i="5"/>
  <c r="B384" i="5"/>
  <c r="C377" i="5"/>
  <c r="C375" i="5"/>
  <c r="B371" i="5"/>
  <c r="C366" i="5"/>
  <c r="C365" i="5"/>
  <c r="C504" i="5"/>
  <c r="B497" i="5"/>
  <c r="B491" i="5"/>
  <c r="B484" i="5"/>
  <c r="B482" i="5"/>
  <c r="B480" i="5"/>
  <c r="C474" i="5"/>
  <c r="B453" i="5"/>
  <c r="C451" i="5"/>
  <c r="B445" i="5"/>
  <c r="B443" i="5"/>
  <c r="B439" i="5"/>
  <c r="B437" i="5"/>
  <c r="B428" i="5"/>
  <c r="B426" i="5"/>
  <c r="C425" i="5"/>
  <c r="B415" i="5"/>
  <c r="C413" i="5"/>
  <c r="C411" i="5"/>
  <c r="C407" i="5"/>
  <c r="C405" i="5"/>
  <c r="C403" i="5"/>
  <c r="B398" i="5"/>
  <c r="B396" i="5"/>
  <c r="C389" i="5"/>
  <c r="C387" i="5"/>
  <c r="B382" i="5"/>
  <c r="B380" i="5"/>
  <c r="B510" i="5"/>
  <c r="C496" i="5"/>
  <c r="B490" i="5"/>
  <c r="C481" i="5"/>
  <c r="B478" i="5"/>
  <c r="C472" i="5"/>
  <c r="C464" i="5"/>
  <c r="B462" i="5"/>
  <c r="B459" i="5"/>
  <c r="C456" i="5"/>
  <c r="C454" i="5"/>
  <c r="C448" i="5"/>
  <c r="C446" i="5"/>
  <c r="C438" i="5"/>
  <c r="B435" i="5"/>
  <c r="B431" i="5"/>
  <c r="B429" i="5"/>
  <c r="C423" i="5"/>
  <c r="C421" i="5"/>
  <c r="C419" i="5"/>
  <c r="C401" i="5"/>
  <c r="C399" i="5"/>
  <c r="B394" i="5"/>
  <c r="B392" i="5"/>
  <c r="C385" i="5"/>
  <c r="C383" i="5"/>
  <c r="B378" i="5"/>
  <c r="B376" i="5"/>
  <c r="B373" i="5"/>
  <c r="B372" i="5"/>
  <c r="C367" i="5"/>
  <c r="C369" i="5"/>
  <c r="B367" i="5"/>
  <c r="C360" i="5"/>
  <c r="C359" i="5"/>
  <c r="B358" i="5"/>
  <c r="B357" i="5"/>
  <c r="B356" i="5"/>
  <c r="B355" i="5"/>
  <c r="C351" i="5"/>
  <c r="C350" i="5"/>
  <c r="C349" i="5"/>
  <c r="B348" i="5"/>
  <c r="C338" i="5"/>
  <c r="C337" i="5"/>
  <c r="B336" i="5"/>
  <c r="C329" i="5"/>
  <c r="C321" i="5"/>
  <c r="C320" i="5"/>
  <c r="B319" i="5"/>
  <c r="B317" i="5"/>
  <c r="B316" i="5"/>
  <c r="C314" i="5"/>
  <c r="C309" i="5"/>
  <c r="C307" i="5"/>
  <c r="C306" i="5"/>
  <c r="B305" i="5"/>
  <c r="C304" i="5"/>
  <c r="B303" i="5"/>
  <c r="B302" i="5"/>
  <c r="B300" i="5"/>
  <c r="C293" i="5"/>
  <c r="C291" i="5"/>
  <c r="C290" i="5"/>
  <c r="B289" i="5"/>
  <c r="C288" i="5"/>
  <c r="B287" i="5"/>
  <c r="B286" i="5"/>
  <c r="B282" i="5"/>
  <c r="B281" i="5"/>
  <c r="B368" i="5"/>
  <c r="C364" i="5"/>
  <c r="C362" i="5"/>
  <c r="C361" i="5"/>
  <c r="B360" i="5"/>
  <c r="B359" i="5"/>
  <c r="C352" i="5"/>
  <c r="B351" i="5"/>
  <c r="B350" i="5"/>
  <c r="B349" i="5"/>
  <c r="C345" i="5"/>
  <c r="C342" i="5"/>
  <c r="C341" i="5"/>
  <c r="C340" i="5"/>
  <c r="C339" i="5"/>
  <c r="B338" i="5"/>
  <c r="B337" i="5"/>
  <c r="C335" i="5"/>
  <c r="C332" i="5"/>
  <c r="C331" i="5"/>
  <c r="C330" i="5"/>
  <c r="B329" i="5"/>
  <c r="C328" i="5"/>
  <c r="C327" i="5"/>
  <c r="C326" i="5"/>
  <c r="C323" i="5"/>
  <c r="C322" i="5"/>
  <c r="B321" i="5"/>
  <c r="B320" i="5"/>
  <c r="B314" i="5"/>
  <c r="C313" i="5"/>
  <c r="C311" i="5"/>
  <c r="C310" i="5"/>
  <c r="B309" i="5"/>
  <c r="C308" i="5"/>
  <c r="B307" i="5"/>
  <c r="B306" i="5"/>
  <c r="B304" i="5"/>
  <c r="C297" i="5"/>
  <c r="C295" i="5"/>
  <c r="C294" i="5"/>
  <c r="B364" i="5"/>
  <c r="C363" i="5"/>
  <c r="B362" i="5"/>
  <c r="B361" i="5"/>
  <c r="C354" i="5"/>
  <c r="C353" i="5"/>
  <c r="B352" i="5"/>
  <c r="B345" i="5"/>
  <c r="C344" i="5"/>
  <c r="C343" i="5"/>
  <c r="B342" i="5"/>
  <c r="B341" i="5"/>
  <c r="B340" i="5"/>
  <c r="B339" i="5"/>
  <c r="B335" i="5"/>
  <c r="C334" i="5"/>
  <c r="C333" i="5"/>
  <c r="B332" i="5"/>
  <c r="B331" i="5"/>
  <c r="B330" i="5"/>
  <c r="B328" i="5"/>
  <c r="B327" i="5"/>
  <c r="B326" i="5"/>
  <c r="C325" i="5"/>
  <c r="C324" i="5"/>
  <c r="B323" i="5"/>
  <c r="B322" i="5"/>
  <c r="C318" i="5"/>
  <c r="C315" i="5"/>
  <c r="B313" i="5"/>
  <c r="C312" i="5"/>
  <c r="B311" i="5"/>
  <c r="B310" i="5"/>
  <c r="B308" i="5"/>
  <c r="C370" i="5"/>
  <c r="B366" i="5"/>
  <c r="B365" i="5"/>
  <c r="B363" i="5"/>
  <c r="C358" i="5"/>
  <c r="C357" i="5"/>
  <c r="C356" i="5"/>
  <c r="C355" i="5"/>
  <c r="B354" i="5"/>
  <c r="B353" i="5"/>
  <c r="C348" i="5"/>
  <c r="B344" i="5"/>
  <c r="B343" i="5"/>
  <c r="C336" i="5"/>
  <c r="B334" i="5"/>
  <c r="B333" i="5"/>
  <c r="B325" i="5"/>
  <c r="B324" i="5"/>
  <c r="C319" i="5"/>
  <c r="B318" i="5"/>
  <c r="C317" i="5"/>
  <c r="C316" i="5"/>
  <c r="B315" i="5"/>
  <c r="B312" i="5"/>
  <c r="C305" i="5"/>
  <c r="C303" i="5"/>
  <c r="C302" i="5"/>
  <c r="B301" i="5"/>
  <c r="C300" i="5"/>
  <c r="B299" i="5"/>
  <c r="B298" i="5"/>
  <c r="B296" i="5"/>
  <c r="C289" i="5"/>
  <c r="C287" i="5"/>
  <c r="C286" i="5"/>
  <c r="B285" i="5"/>
  <c r="C299" i="5"/>
  <c r="B295" i="5"/>
  <c r="C292" i="5"/>
  <c r="B290" i="5"/>
  <c r="B288" i="5"/>
  <c r="C281" i="5"/>
  <c r="B279" i="5"/>
  <c r="B278" i="5"/>
  <c r="B277" i="5"/>
  <c r="C276" i="5"/>
  <c r="B275" i="5"/>
  <c r="C274" i="5"/>
  <c r="C271" i="5"/>
  <c r="B266" i="5"/>
  <c r="B264" i="5"/>
  <c r="B260" i="5"/>
  <c r="B259" i="5"/>
  <c r="C258" i="5"/>
  <c r="B257" i="5"/>
  <c r="C256" i="5"/>
  <c r="B254" i="5"/>
  <c r="B253" i="5"/>
  <c r="C252" i="5"/>
  <c r="C251" i="5"/>
  <c r="C249" i="5"/>
  <c r="B247" i="5"/>
  <c r="C246" i="5"/>
  <c r="C245" i="5"/>
  <c r="C239" i="5"/>
  <c r="B234" i="5"/>
  <c r="B232" i="5"/>
  <c r="B228" i="5"/>
  <c r="B227" i="5"/>
  <c r="C226" i="5"/>
  <c r="B225" i="5"/>
  <c r="C224" i="5"/>
  <c r="B222" i="5"/>
  <c r="C221" i="5"/>
  <c r="C217" i="5"/>
  <c r="B215" i="5"/>
  <c r="C214" i="5"/>
  <c r="B213" i="5"/>
  <c r="C212" i="5"/>
  <c r="C211" i="5"/>
  <c r="B207" i="5"/>
  <c r="C206" i="5"/>
  <c r="B202" i="5"/>
  <c r="C199" i="5"/>
  <c r="C197" i="5"/>
  <c r="B192" i="5"/>
  <c r="C191" i="5"/>
  <c r="B188" i="5"/>
  <c r="B187" i="5"/>
  <c r="C186" i="5"/>
  <c r="B184" i="5"/>
  <c r="C182" i="5"/>
  <c r="C298" i="5"/>
  <c r="B294" i="5"/>
  <c r="B292" i="5"/>
  <c r="C285" i="5"/>
  <c r="C282" i="5"/>
  <c r="B276" i="5"/>
  <c r="B274" i="5"/>
  <c r="C273" i="5"/>
  <c r="B271" i="5"/>
  <c r="C270" i="5"/>
  <c r="C269" i="5"/>
  <c r="C263" i="5"/>
  <c r="B258" i="5"/>
  <c r="B256" i="5"/>
  <c r="B252" i="5"/>
  <c r="B251" i="5"/>
  <c r="C250" i="5"/>
  <c r="B249" i="5"/>
  <c r="C248" i="5"/>
  <c r="B246" i="5"/>
  <c r="B245" i="5"/>
  <c r="C244" i="5"/>
  <c r="C243" i="5"/>
  <c r="C241" i="5"/>
  <c r="B239" i="5"/>
  <c r="C238" i="5"/>
  <c r="C237" i="5"/>
  <c r="C231" i="5"/>
  <c r="B226" i="5"/>
  <c r="B224" i="5"/>
  <c r="B221" i="5"/>
  <c r="C220" i="5"/>
  <c r="C219" i="5"/>
  <c r="B217" i="5"/>
  <c r="C216" i="5"/>
  <c r="B214" i="5"/>
  <c r="B212" i="5"/>
  <c r="B211" i="5"/>
  <c r="C210" i="5"/>
  <c r="C209" i="5"/>
  <c r="B206" i="5"/>
  <c r="C205" i="5"/>
  <c r="C201" i="5"/>
  <c r="B199" i="5"/>
  <c r="C198" i="5"/>
  <c r="B197" i="5"/>
  <c r="C196" i="5"/>
  <c r="C195" i="5"/>
  <c r="B191" i="5"/>
  <c r="C190" i="5"/>
  <c r="B186" i="5"/>
  <c r="C301" i="5"/>
  <c r="B297" i="5"/>
  <c r="B293" i="5"/>
  <c r="B291" i="5"/>
  <c r="C280" i="5"/>
  <c r="B273" i="5"/>
  <c r="C272" i="5"/>
  <c r="B270" i="5"/>
  <c r="B269" i="5"/>
  <c r="C268" i="5"/>
  <c r="C267" i="5"/>
  <c r="C265" i="5"/>
  <c r="B263" i="5"/>
  <c r="C262" i="5"/>
  <c r="C261" i="5"/>
  <c r="C255" i="5"/>
  <c r="B250" i="5"/>
  <c r="B248" i="5"/>
  <c r="B244" i="5"/>
  <c r="B243" i="5"/>
  <c r="C242" i="5"/>
  <c r="B241" i="5"/>
  <c r="C240" i="5"/>
  <c r="B238" i="5"/>
  <c r="B237" i="5"/>
  <c r="C236" i="5"/>
  <c r="C235" i="5"/>
  <c r="C233" i="5"/>
  <c r="B231" i="5"/>
  <c r="C230" i="5"/>
  <c r="C229" i="5"/>
  <c r="C223" i="5"/>
  <c r="B220" i="5"/>
  <c r="B219" i="5"/>
  <c r="C218" i="5"/>
  <c r="B216" i="5"/>
  <c r="B210" i="5"/>
  <c r="B209" i="5"/>
  <c r="C208" i="5"/>
  <c r="B205" i="5"/>
  <c r="C204" i="5"/>
  <c r="C203" i="5"/>
  <c r="B201" i="5"/>
  <c r="C200" i="5"/>
  <c r="C296" i="5"/>
  <c r="B280" i="5"/>
  <c r="C279" i="5"/>
  <c r="C278" i="5"/>
  <c r="C277" i="5"/>
  <c r="C275" i="5"/>
  <c r="B272" i="5"/>
  <c r="B268" i="5"/>
  <c r="B267" i="5"/>
  <c r="C266" i="5"/>
  <c r="B265" i="5"/>
  <c r="C264" i="5"/>
  <c r="B262" i="5"/>
  <c r="B261" i="5"/>
  <c r="C260" i="5"/>
  <c r="C259" i="5"/>
  <c r="C257" i="5"/>
  <c r="B255" i="5"/>
  <c r="C254" i="5"/>
  <c r="C253" i="5"/>
  <c r="C247" i="5"/>
  <c r="B242" i="5"/>
  <c r="B240" i="5"/>
  <c r="B236" i="5"/>
  <c r="B235" i="5"/>
  <c r="C234" i="5"/>
  <c r="B233" i="5"/>
  <c r="C232" i="5"/>
  <c r="B230" i="5"/>
  <c r="B229" i="5"/>
  <c r="C228" i="5"/>
  <c r="C227" i="5"/>
  <c r="C225" i="5"/>
  <c r="B223" i="5"/>
  <c r="C222" i="5"/>
  <c r="B218" i="5"/>
  <c r="C215" i="5"/>
  <c r="C213" i="5"/>
  <c r="B208" i="5"/>
  <c r="C207" i="5"/>
  <c r="B204" i="5"/>
  <c r="B203" i="5"/>
  <c r="C202" i="5"/>
  <c r="B200" i="5"/>
  <c r="B194" i="5"/>
  <c r="B193" i="5"/>
  <c r="C192" i="5"/>
  <c r="B189" i="5"/>
  <c r="C188" i="5"/>
  <c r="C187" i="5"/>
  <c r="B185" i="5"/>
  <c r="B196" i="5"/>
  <c r="C193" i="5"/>
  <c r="C184" i="5"/>
  <c r="B183" i="5"/>
  <c r="B182" i="5"/>
  <c r="B178" i="5"/>
  <c r="B177" i="5"/>
  <c r="B176" i="5"/>
  <c r="C175" i="5"/>
  <c r="B198" i="5"/>
  <c r="B195" i="5"/>
  <c r="C180" i="5"/>
  <c r="B175" i="5"/>
  <c r="B190" i="5"/>
  <c r="C185" i="5"/>
  <c r="C181" i="5"/>
  <c r="B180" i="5"/>
  <c r="C179" i="5"/>
  <c r="C194" i="5"/>
  <c r="C189" i="5"/>
  <c r="C183" i="5"/>
  <c r="B181" i="5"/>
  <c r="B179" i="5"/>
  <c r="C178" i="5"/>
  <c r="C177" i="5"/>
  <c r="C176" i="5"/>
  <c r="E872" i="5"/>
  <c r="X872" i="5" s="1"/>
  <c r="F2103" i="5"/>
  <c r="F775" i="5"/>
  <c r="F1859" i="5"/>
  <c r="J711" i="5"/>
  <c r="R829" i="5"/>
  <c r="H1504" i="5"/>
  <c r="I928" i="5"/>
  <c r="F1318" i="5"/>
  <c r="H1446" i="5"/>
  <c r="R1003" i="5"/>
  <c r="I1691" i="5"/>
  <c r="J1620" i="5"/>
  <c r="I929" i="5"/>
  <c r="J2109" i="5"/>
  <c r="F785" i="5"/>
  <c r="I1616" i="5"/>
  <c r="J1892" i="5"/>
  <c r="R903" i="5"/>
  <c r="F1555" i="5"/>
  <c r="R2424" i="5"/>
  <c r="J950" i="5"/>
  <c r="E874" i="5"/>
  <c r="X874" i="5" s="1"/>
  <c r="H1469" i="5"/>
  <c r="E800" i="5"/>
  <c r="X800" i="5" s="1"/>
  <c r="G800" i="5"/>
  <c r="R1032" i="5"/>
  <c r="J2408" i="5"/>
  <c r="J2349" i="5"/>
  <c r="H928" i="5"/>
  <c r="J1413" i="5"/>
  <c r="R2432" i="5"/>
  <c r="I829" i="5"/>
  <c r="E1209" i="5"/>
  <c r="X1209" i="5" s="1"/>
  <c r="R1985" i="5"/>
  <c r="R2232" i="5"/>
  <c r="G2346" i="5"/>
  <c r="E1925" i="5"/>
  <c r="X1925" i="5" s="1"/>
  <c r="I1148" i="5"/>
  <c r="E2432" i="5"/>
  <c r="X2432" i="5" s="1"/>
  <c r="G753" i="5"/>
  <c r="F777" i="5"/>
  <c r="F885" i="5"/>
  <c r="J1357" i="5"/>
  <c r="R2319" i="5"/>
  <c r="G2200" i="5"/>
  <c r="E1505" i="5"/>
  <c r="X1505" i="5" s="1"/>
  <c r="J2468" i="5"/>
  <c r="H668" i="5"/>
  <c r="H2109" i="5"/>
  <c r="J822" i="5"/>
  <c r="G1806" i="5"/>
  <c r="I2109" i="5"/>
  <c r="E2109" i="5"/>
  <c r="X2109" i="5" s="1"/>
  <c r="J1741" i="5"/>
  <c r="F2109" i="5"/>
  <c r="G911" i="5"/>
  <c r="I911" i="5"/>
  <c r="I1405" i="5"/>
  <c r="R792" i="5"/>
  <c r="R1965" i="5"/>
  <c r="H1200" i="5"/>
  <c r="H847" i="5"/>
  <c r="J795" i="5"/>
  <c r="R847" i="5"/>
  <c r="R1066" i="5"/>
  <c r="H2196" i="5"/>
  <c r="F1552" i="5"/>
  <c r="H2256" i="5"/>
  <c r="H665" i="5"/>
  <c r="F911" i="5"/>
  <c r="F2052" i="5"/>
  <c r="H1928" i="5"/>
  <c r="R1273" i="5"/>
  <c r="J1965" i="5"/>
  <c r="I847" i="5"/>
  <c r="J1389" i="5"/>
  <c r="H687" i="5"/>
  <c r="J983" i="5"/>
  <c r="J874" i="5"/>
  <c r="E978" i="5"/>
  <c r="X978" i="5" s="1"/>
  <c r="H1122" i="5"/>
  <c r="J1623" i="5"/>
  <c r="F2026" i="5"/>
  <c r="E1919" i="5"/>
  <c r="X1919" i="5" s="1"/>
  <c r="F1727" i="5"/>
  <c r="G1957" i="5"/>
  <c r="H2259" i="5"/>
  <c r="E1520" i="5"/>
  <c r="X1520" i="5" s="1"/>
  <c r="E1623" i="5"/>
  <c r="X1623" i="5" s="1"/>
  <c r="F1443" i="5"/>
  <c r="H919" i="5"/>
  <c r="I1787" i="5"/>
  <c r="F667" i="5"/>
  <c r="F910" i="5"/>
  <c r="G1006" i="5"/>
  <c r="F898" i="5"/>
  <c r="E1898" i="5"/>
  <c r="X1898" i="5" s="1"/>
  <c r="F2354" i="5"/>
  <c r="I1026" i="5"/>
  <c r="E880" i="5"/>
  <c r="X880" i="5" s="1"/>
  <c r="F1964" i="5"/>
  <c r="E2356" i="5"/>
  <c r="X2356" i="5" s="1"/>
  <c r="E1749" i="5"/>
  <c r="X1749" i="5" s="1"/>
  <c r="E1620" i="5"/>
  <c r="X1620" i="5" s="1"/>
  <c r="J1446" i="5"/>
  <c r="F1003" i="5"/>
  <c r="H1242" i="5"/>
  <c r="E2026" i="5"/>
  <c r="X2026" i="5" s="1"/>
  <c r="G1210" i="5"/>
  <c r="J2111" i="5"/>
  <c r="H1919" i="5"/>
  <c r="J929" i="5"/>
  <c r="R785" i="5"/>
  <c r="F1965" i="5"/>
  <c r="H1876" i="5"/>
  <c r="J2028" i="5"/>
  <c r="F1228" i="5"/>
  <c r="F727" i="5"/>
  <c r="E823" i="5"/>
  <c r="X823" i="5" s="1"/>
  <c r="F690" i="5"/>
  <c r="G1026" i="5"/>
  <c r="F2410" i="5"/>
  <c r="G1665" i="5"/>
  <c r="F2492" i="5"/>
  <c r="J1888" i="5"/>
  <c r="E1683" i="5"/>
  <c r="X1683" i="5" s="1"/>
  <c r="I2144" i="5"/>
  <c r="F701" i="5"/>
  <c r="E701" i="5"/>
  <c r="X701" i="5" s="1"/>
  <c r="I701" i="5"/>
  <c r="H701" i="5"/>
  <c r="R701" i="5"/>
  <c r="J701" i="5"/>
  <c r="G701" i="5"/>
  <c r="J817" i="5"/>
  <c r="F817" i="5"/>
  <c r="I817" i="5"/>
  <c r="R817" i="5"/>
  <c r="G817" i="5"/>
  <c r="E817" i="5"/>
  <c r="X817" i="5" s="1"/>
  <c r="G897" i="5"/>
  <c r="E897" i="5"/>
  <c r="X897" i="5" s="1"/>
  <c r="F897" i="5"/>
  <c r="H897" i="5"/>
  <c r="I897" i="5"/>
  <c r="R897" i="5"/>
  <c r="G997" i="5"/>
  <c r="E997" i="5"/>
  <c r="X997" i="5" s="1"/>
  <c r="H997" i="5"/>
  <c r="J997" i="5"/>
  <c r="R997" i="5"/>
  <c r="F997" i="5"/>
  <c r="R1237" i="5"/>
  <c r="J1237" i="5"/>
  <c r="H1237" i="5"/>
  <c r="G1237" i="5"/>
  <c r="I1237" i="5"/>
  <c r="E1237" i="5"/>
  <c r="X1237" i="5" s="1"/>
  <c r="G1401" i="5"/>
  <c r="I1401" i="5"/>
  <c r="H1401" i="5"/>
  <c r="J1401" i="5"/>
  <c r="F1401" i="5"/>
  <c r="E1401" i="5"/>
  <c r="X1401" i="5" s="1"/>
  <c r="R1401" i="5"/>
  <c r="H1505" i="5"/>
  <c r="J1505" i="5"/>
  <c r="F1505" i="5"/>
  <c r="G1505" i="5"/>
  <c r="G1637" i="5"/>
  <c r="F1637" i="5"/>
  <c r="E1637" i="5"/>
  <c r="X1637" i="5" s="1"/>
  <c r="H1637" i="5"/>
  <c r="I1637" i="5"/>
  <c r="R1637" i="5"/>
  <c r="G1789" i="5"/>
  <c r="F1789" i="5"/>
  <c r="E1789" i="5"/>
  <c r="X1789" i="5" s="1"/>
  <c r="H1789" i="5"/>
  <c r="R1789" i="5"/>
  <c r="I1789" i="5"/>
  <c r="J1789" i="5"/>
  <c r="E1961" i="5"/>
  <c r="X1961" i="5" s="1"/>
  <c r="R1961" i="5"/>
  <c r="J1961" i="5"/>
  <c r="I1961" i="5"/>
  <c r="H1961" i="5"/>
  <c r="F1961" i="5"/>
  <c r="R666" i="5"/>
  <c r="E666" i="5"/>
  <c r="X666" i="5" s="1"/>
  <c r="I1462" i="5"/>
  <c r="G1462" i="5"/>
  <c r="H1858" i="5"/>
  <c r="I1858" i="5"/>
  <c r="R1858" i="5"/>
  <c r="F1858" i="5"/>
  <c r="E691" i="5"/>
  <c r="X691" i="5" s="1"/>
  <c r="F691" i="5"/>
  <c r="J691" i="5"/>
  <c r="H739" i="5"/>
  <c r="R739" i="5"/>
  <c r="H787" i="5"/>
  <c r="I787" i="5"/>
  <c r="G787" i="5"/>
  <c r="F831" i="5"/>
  <c r="J831" i="5"/>
  <c r="F1007" i="5"/>
  <c r="H1007" i="5"/>
  <c r="G1007" i="5"/>
  <c r="R1307" i="5"/>
  <c r="E1307" i="5"/>
  <c r="X1307" i="5" s="1"/>
  <c r="G1307" i="5"/>
  <c r="I1447" i="5"/>
  <c r="G1447" i="5"/>
  <c r="E1447" i="5"/>
  <c r="X1447" i="5" s="1"/>
  <c r="J1667" i="5"/>
  <c r="F1667" i="5"/>
  <c r="E1667" i="5"/>
  <c r="X1667" i="5" s="1"/>
  <c r="G1667" i="5"/>
  <c r="I1667" i="5"/>
  <c r="I1751" i="5"/>
  <c r="F1751" i="5"/>
  <c r="R1751" i="5"/>
  <c r="G1867" i="5"/>
  <c r="F1867" i="5"/>
  <c r="H1867" i="5"/>
  <c r="I1867" i="5"/>
  <c r="R2003" i="5"/>
  <c r="J2003" i="5"/>
  <c r="I2179" i="5"/>
  <c r="E2179" i="5"/>
  <c r="X2179" i="5" s="1"/>
  <c r="G2179" i="5"/>
  <c r="H2179" i="5"/>
  <c r="E2327" i="5"/>
  <c r="X2327" i="5" s="1"/>
  <c r="J2327" i="5"/>
  <c r="G2327" i="5"/>
  <c r="G776" i="5"/>
  <c r="I776" i="5"/>
  <c r="F980" i="5"/>
  <c r="J980" i="5"/>
  <c r="I1136" i="5"/>
  <c r="E1136" i="5"/>
  <c r="X1136" i="5" s="1"/>
  <c r="G1192" i="5"/>
  <c r="F1192" i="5"/>
  <c r="R1256" i="5"/>
  <c r="F1256" i="5"/>
  <c r="I1448" i="5"/>
  <c r="J1448" i="5"/>
  <c r="F1448" i="5"/>
  <c r="J1852" i="5"/>
  <c r="I1852" i="5"/>
  <c r="E1852" i="5"/>
  <c r="X1852" i="5" s="1"/>
  <c r="H1852" i="5"/>
  <c r="E2360" i="5"/>
  <c r="X2360" i="5" s="1"/>
  <c r="J2360" i="5"/>
  <c r="J745" i="5"/>
  <c r="F745" i="5"/>
  <c r="H745" i="5"/>
  <c r="G745" i="5"/>
  <c r="E745" i="5"/>
  <c r="X745" i="5" s="1"/>
  <c r="I773" i="5"/>
  <c r="E773" i="5"/>
  <c r="X773" i="5" s="1"/>
  <c r="R773" i="5"/>
  <c r="H773" i="5"/>
  <c r="F773" i="5"/>
  <c r="G877" i="5"/>
  <c r="J877" i="5"/>
  <c r="H877" i="5"/>
  <c r="R877" i="5"/>
  <c r="F877" i="5"/>
  <c r="I877" i="5"/>
  <c r="E901" i="5"/>
  <c r="X901" i="5" s="1"/>
  <c r="F901" i="5"/>
  <c r="I901" i="5"/>
  <c r="H901" i="5"/>
  <c r="R901" i="5"/>
  <c r="F1045" i="5"/>
  <c r="H1045" i="5"/>
  <c r="J1045" i="5"/>
  <c r="I1045" i="5"/>
  <c r="G1045" i="5"/>
  <c r="R1045" i="5"/>
  <c r="G1173" i="5"/>
  <c r="R1173" i="5"/>
  <c r="E1173" i="5"/>
  <c r="X1173" i="5" s="1"/>
  <c r="I1173" i="5"/>
  <c r="H1173" i="5"/>
  <c r="J1173" i="5"/>
  <c r="F1173" i="5"/>
  <c r="F1349" i="5"/>
  <c r="R1349" i="5"/>
  <c r="I1349" i="5"/>
  <c r="J1349" i="5"/>
  <c r="E1349" i="5"/>
  <c r="X1349" i="5" s="1"/>
  <c r="G1465" i="5"/>
  <c r="F1465" i="5"/>
  <c r="R1465" i="5"/>
  <c r="E1465" i="5"/>
  <c r="X1465" i="5" s="1"/>
  <c r="H1465" i="5"/>
  <c r="I1465" i="5"/>
  <c r="R1573" i="5"/>
  <c r="F1573" i="5"/>
  <c r="G1573" i="5"/>
  <c r="J1573" i="5"/>
  <c r="E1573" i="5"/>
  <c r="X1573" i="5" s="1"/>
  <c r="G1741" i="5"/>
  <c r="I1741" i="5"/>
  <c r="E1741" i="5"/>
  <c r="X1741" i="5" s="1"/>
  <c r="F1741" i="5"/>
  <c r="E1921" i="5"/>
  <c r="X1921" i="5" s="1"/>
  <c r="R1921" i="5"/>
  <c r="I1921" i="5"/>
  <c r="H1921" i="5"/>
  <c r="G1921" i="5"/>
  <c r="E2333" i="5"/>
  <c r="X2333" i="5" s="1"/>
  <c r="I2333" i="5"/>
  <c r="F2333" i="5"/>
  <c r="J2333" i="5"/>
  <c r="R2333" i="5"/>
  <c r="H2333" i="5"/>
  <c r="I706" i="5"/>
  <c r="H706" i="5"/>
  <c r="R706" i="5"/>
  <c r="F782" i="5"/>
  <c r="G782" i="5"/>
  <c r="I782" i="5"/>
  <c r="R782" i="5"/>
  <c r="H822" i="5"/>
  <c r="R822" i="5"/>
  <c r="G822" i="5"/>
  <c r="J866" i="5"/>
  <c r="I866" i="5"/>
  <c r="F866" i="5"/>
  <c r="H866" i="5"/>
  <c r="G866" i="5"/>
  <c r="E886" i="5"/>
  <c r="X886" i="5" s="1"/>
  <c r="R886" i="5"/>
  <c r="J886" i="5"/>
  <c r="H886" i="5"/>
  <c r="I886" i="5"/>
  <c r="G886" i="5"/>
  <c r="I1870" i="5"/>
  <c r="J1870" i="5"/>
  <c r="R2458" i="5"/>
  <c r="G2458" i="5"/>
  <c r="G743" i="5"/>
  <c r="J743" i="5"/>
  <c r="H867" i="5"/>
  <c r="E867" i="5"/>
  <c r="X867" i="5" s="1"/>
  <c r="G867" i="5"/>
  <c r="J891" i="5"/>
  <c r="E891" i="5"/>
  <c r="X891" i="5" s="1"/>
  <c r="G971" i="5"/>
  <c r="F971" i="5"/>
  <c r="G2131" i="5"/>
  <c r="R2131" i="5"/>
  <c r="G2295" i="5"/>
  <c r="H2295" i="5"/>
  <c r="R2347" i="5"/>
  <c r="H2347" i="5"/>
  <c r="J2479" i="5"/>
  <c r="R2479" i="5"/>
  <c r="R824" i="5"/>
  <c r="I824" i="5"/>
  <c r="H824" i="5"/>
  <c r="E824" i="5"/>
  <c r="X824" i="5" s="1"/>
  <c r="I944" i="5"/>
  <c r="F944" i="5"/>
  <c r="H944" i="5"/>
  <c r="G944" i="5"/>
  <c r="J944" i="5"/>
  <c r="E1072" i="5"/>
  <c r="X1072" i="5" s="1"/>
  <c r="H1072" i="5"/>
  <c r="G1072" i="5"/>
  <c r="J1072" i="5"/>
  <c r="I1072" i="5"/>
  <c r="F1072" i="5"/>
  <c r="E1200" i="5"/>
  <c r="X1200" i="5" s="1"/>
  <c r="R1200" i="5"/>
  <c r="G1200" i="5"/>
  <c r="F1200" i="5"/>
  <c r="I1200" i="5"/>
  <c r="E1468" i="5"/>
  <c r="X1468" i="5" s="1"/>
  <c r="J1468" i="5"/>
  <c r="R1468" i="5"/>
  <c r="I1468" i="5"/>
  <c r="H1468" i="5"/>
  <c r="G1468" i="5"/>
  <c r="H1612" i="5"/>
  <c r="J1612" i="5"/>
  <c r="F1612" i="5"/>
  <c r="G1612" i="5"/>
  <c r="E1612" i="5"/>
  <c r="X1612" i="5" s="1"/>
  <c r="R1612" i="5"/>
  <c r="J1736" i="5"/>
  <c r="R1736" i="5"/>
  <c r="E1736" i="5"/>
  <c r="X1736" i="5" s="1"/>
  <c r="G1736" i="5"/>
  <c r="F1736" i="5"/>
  <c r="I1736" i="5"/>
  <c r="F1928" i="5"/>
  <c r="I1928" i="5"/>
  <c r="J1928" i="5"/>
  <c r="R1928" i="5"/>
  <c r="E1928" i="5"/>
  <c r="X1928" i="5" s="1"/>
  <c r="H1992" i="5"/>
  <c r="J1992" i="5"/>
  <c r="E1992" i="5"/>
  <c r="X1992" i="5" s="1"/>
  <c r="I1992" i="5"/>
  <c r="R1992" i="5"/>
  <c r="F1992" i="5"/>
  <c r="F2140" i="5"/>
  <c r="I2140" i="5"/>
  <c r="E2140" i="5"/>
  <c r="X2140" i="5" s="1"/>
  <c r="G2140" i="5"/>
  <c r="J2140" i="5"/>
  <c r="F2220" i="5"/>
  <c r="I2220" i="5"/>
  <c r="G2220" i="5"/>
  <c r="E2256" i="5"/>
  <c r="X2256" i="5" s="1"/>
  <c r="R2256" i="5"/>
  <c r="I2256" i="5"/>
  <c r="G2256" i="5"/>
  <c r="F2256" i="5"/>
  <c r="I2308" i="5"/>
  <c r="G2308" i="5"/>
  <c r="E2308" i="5"/>
  <c r="X2308" i="5" s="1"/>
  <c r="F2308" i="5"/>
  <c r="J2308" i="5"/>
  <c r="E2424" i="5"/>
  <c r="X2424" i="5" s="1"/>
  <c r="F2424" i="5"/>
  <c r="J2424" i="5"/>
  <c r="H2424" i="5"/>
  <c r="G2424" i="5"/>
  <c r="G2476" i="5"/>
  <c r="I2476" i="5"/>
  <c r="E2476" i="5"/>
  <c r="X2476" i="5" s="1"/>
  <c r="F2476" i="5"/>
  <c r="H2476" i="5"/>
  <c r="J2476" i="5"/>
  <c r="G1346" i="5"/>
  <c r="E1346" i="5"/>
  <c r="X1346" i="5" s="1"/>
  <c r="H1346" i="5"/>
  <c r="R1346" i="5"/>
  <c r="F1346" i="5"/>
  <c r="I1302" i="5"/>
  <c r="E1302" i="5"/>
  <c r="X1302" i="5" s="1"/>
  <c r="G1302" i="5"/>
  <c r="R1302" i="5"/>
  <c r="F1302" i="5"/>
  <c r="H1302" i="5"/>
  <c r="G1552" i="5"/>
  <c r="G1992" i="5"/>
  <c r="G1876" i="5"/>
  <c r="G1907" i="5"/>
  <c r="E2131" i="5"/>
  <c r="X2131" i="5" s="1"/>
  <c r="J2220" i="5"/>
  <c r="G1211" i="5"/>
  <c r="E1405" i="5"/>
  <c r="X1405" i="5" s="1"/>
  <c r="G2333" i="5"/>
  <c r="F1759" i="5"/>
  <c r="R2476" i="5"/>
  <c r="I1671" i="5"/>
  <c r="R1741" i="5"/>
  <c r="H798" i="5"/>
  <c r="R1505" i="5"/>
  <c r="R2075" i="5"/>
  <c r="I2327" i="5"/>
  <c r="I1612" i="5"/>
  <c r="R2404" i="5"/>
  <c r="H2360" i="5"/>
  <c r="E2479" i="5"/>
  <c r="X2479" i="5" s="1"/>
  <c r="J2347" i="5"/>
  <c r="J773" i="5"/>
  <c r="G901" i="5"/>
  <c r="H1349" i="5"/>
  <c r="H1573" i="5"/>
  <c r="J1921" i="5"/>
  <c r="J824" i="5"/>
  <c r="R2140" i="5"/>
  <c r="F824" i="5"/>
  <c r="I1632" i="5"/>
  <c r="H1736" i="5"/>
  <c r="R944" i="5"/>
  <c r="I822" i="5"/>
  <c r="J706" i="5"/>
  <c r="R661" i="5"/>
  <c r="G661" i="5"/>
  <c r="H661" i="5"/>
  <c r="J661" i="5"/>
  <c r="F661" i="5"/>
  <c r="E661" i="5"/>
  <c r="X661" i="5" s="1"/>
  <c r="I769" i="5"/>
  <c r="E769" i="5"/>
  <c r="X769" i="5" s="1"/>
  <c r="F769" i="5"/>
  <c r="G769" i="5"/>
  <c r="H769" i="5"/>
  <c r="H841" i="5"/>
  <c r="G841" i="5"/>
  <c r="R841" i="5"/>
  <c r="J841" i="5"/>
  <c r="E841" i="5"/>
  <c r="X841" i="5" s="1"/>
  <c r="F841" i="5"/>
  <c r="R945" i="5"/>
  <c r="J945" i="5"/>
  <c r="I945" i="5"/>
  <c r="G945" i="5"/>
  <c r="I1149" i="5"/>
  <c r="H1149" i="5"/>
  <c r="R1149" i="5"/>
  <c r="G1149" i="5"/>
  <c r="F1149" i="5"/>
  <c r="H1321" i="5"/>
  <c r="G1321" i="5"/>
  <c r="F1321" i="5"/>
  <c r="E1321" i="5"/>
  <c r="X1321" i="5" s="1"/>
  <c r="I1321" i="5"/>
  <c r="R1321" i="5"/>
  <c r="J1321" i="5"/>
  <c r="H1441" i="5"/>
  <c r="J1441" i="5"/>
  <c r="F1441" i="5"/>
  <c r="G1441" i="5"/>
  <c r="R1441" i="5"/>
  <c r="I1441" i="5"/>
  <c r="I1565" i="5"/>
  <c r="H1565" i="5"/>
  <c r="R1565" i="5"/>
  <c r="G1565" i="5"/>
  <c r="E1565" i="5"/>
  <c r="X1565" i="5" s="1"/>
  <c r="J1565" i="5"/>
  <c r="E1737" i="5"/>
  <c r="X1737" i="5" s="1"/>
  <c r="F1737" i="5"/>
  <c r="R1737" i="5"/>
  <c r="J1737" i="5"/>
  <c r="H1737" i="5"/>
  <c r="I1737" i="5"/>
  <c r="E1877" i="5"/>
  <c r="X1877" i="5" s="1"/>
  <c r="G1877" i="5"/>
  <c r="R1877" i="5"/>
  <c r="H1877" i="5"/>
  <c r="I1877" i="5"/>
  <c r="R2273" i="5"/>
  <c r="H2273" i="5"/>
  <c r="F2273" i="5"/>
  <c r="J2273" i="5"/>
  <c r="E2273" i="5"/>
  <c r="X2273" i="5" s="1"/>
  <c r="H882" i="5"/>
  <c r="J882" i="5"/>
  <c r="G882" i="5"/>
  <c r="F1394" i="5"/>
  <c r="E1394" i="5"/>
  <c r="X1394" i="5" s="1"/>
  <c r="H2290" i="5"/>
  <c r="I2290" i="5"/>
  <c r="F675" i="5"/>
  <c r="J675" i="5"/>
  <c r="H719" i="5"/>
  <c r="J719" i="5"/>
  <c r="R719" i="5"/>
  <c r="I719" i="5"/>
  <c r="G719" i="5"/>
  <c r="J759" i="5"/>
  <c r="E759" i="5"/>
  <c r="X759" i="5" s="1"/>
  <c r="F759" i="5"/>
  <c r="H811" i="5"/>
  <c r="F811" i="5"/>
  <c r="G811" i="5"/>
  <c r="E859" i="5"/>
  <c r="X859" i="5" s="1"/>
  <c r="G859" i="5"/>
  <c r="E887" i="5"/>
  <c r="X887" i="5" s="1"/>
  <c r="H887" i="5"/>
  <c r="R927" i="5"/>
  <c r="I927" i="5"/>
  <c r="J927" i="5"/>
  <c r="G943" i="5"/>
  <c r="E943" i="5"/>
  <c r="X943" i="5" s="1"/>
  <c r="R943" i="5"/>
  <c r="F987" i="5"/>
  <c r="H987" i="5"/>
  <c r="F1563" i="5"/>
  <c r="H1563" i="5"/>
  <c r="G1563" i="5"/>
  <c r="F1695" i="5"/>
  <c r="G1695" i="5"/>
  <c r="E1695" i="5"/>
  <c r="X1695" i="5" s="1"/>
  <c r="E1795" i="5"/>
  <c r="X1795" i="5" s="1"/>
  <c r="H1795" i="5"/>
  <c r="J1939" i="5"/>
  <c r="E1939" i="5"/>
  <c r="X1939" i="5" s="1"/>
  <c r="G1939" i="5"/>
  <c r="R2211" i="5"/>
  <c r="J2211" i="5"/>
  <c r="I2291" i="5"/>
  <c r="H2291" i="5"/>
  <c r="F2291" i="5"/>
  <c r="R2451" i="5"/>
  <c r="F2451" i="5"/>
  <c r="E2451" i="5"/>
  <c r="X2451" i="5" s="1"/>
  <c r="G2451" i="5"/>
  <c r="J2451" i="5"/>
  <c r="G660" i="5"/>
  <c r="H660" i="5"/>
  <c r="R820" i="5"/>
  <c r="J820" i="5"/>
  <c r="E920" i="5"/>
  <c r="X920" i="5" s="1"/>
  <c r="R920" i="5"/>
  <c r="I1064" i="5"/>
  <c r="G1064" i="5"/>
  <c r="R1064" i="5"/>
  <c r="F1604" i="5"/>
  <c r="H1604" i="5"/>
  <c r="E2032" i="5"/>
  <c r="X2032" i="5" s="1"/>
  <c r="G2032" i="5"/>
  <c r="R2032" i="5"/>
  <c r="G2096" i="5"/>
  <c r="R2096" i="5"/>
  <c r="E2252" i="5"/>
  <c r="X2252" i="5" s="1"/>
  <c r="J2252" i="5"/>
  <c r="G2304" i="5"/>
  <c r="H2304" i="5"/>
  <c r="R2304" i="5"/>
  <c r="J2304" i="5"/>
  <c r="G2115" i="5"/>
  <c r="J1867" i="5"/>
  <c r="G2360" i="5"/>
  <c r="R1667" i="5"/>
  <c r="I1695" i="5"/>
  <c r="F2327" i="5"/>
  <c r="R660" i="5"/>
  <c r="H2420" i="5"/>
  <c r="F1565" i="5"/>
  <c r="H817" i="5"/>
  <c r="E1441" i="5"/>
  <c r="X1441" i="5" s="1"/>
  <c r="I841" i="5"/>
  <c r="I1728" i="5"/>
  <c r="R759" i="5"/>
  <c r="E665" i="5"/>
  <c r="X665" i="5" s="1"/>
  <c r="R665" i="5"/>
  <c r="F665" i="5"/>
  <c r="J665" i="5"/>
  <c r="G665" i="5"/>
  <c r="I825" i="5"/>
  <c r="E825" i="5"/>
  <c r="X825" i="5" s="1"/>
  <c r="G825" i="5"/>
  <c r="R825" i="5"/>
  <c r="F825" i="5"/>
  <c r="J825" i="5"/>
  <c r="G949" i="5"/>
  <c r="E949" i="5"/>
  <c r="X949" i="5" s="1"/>
  <c r="J949" i="5"/>
  <c r="H949" i="5"/>
  <c r="R949" i="5"/>
  <c r="F949" i="5"/>
  <c r="J1273" i="5"/>
  <c r="I1273" i="5"/>
  <c r="H1273" i="5"/>
  <c r="F1273" i="5"/>
  <c r="G1273" i="5"/>
  <c r="G1405" i="5"/>
  <c r="J1405" i="5"/>
  <c r="R1405" i="5"/>
  <c r="J1517" i="5"/>
  <c r="E1517" i="5"/>
  <c r="X1517" i="5" s="1"/>
  <c r="F1517" i="5"/>
  <c r="G1517" i="5"/>
  <c r="I1517" i="5"/>
  <c r="H1517" i="5"/>
  <c r="I1641" i="5"/>
  <c r="F1641" i="5"/>
  <c r="R1641" i="5"/>
  <c r="H1641" i="5"/>
  <c r="J1641" i="5"/>
  <c r="E1641" i="5"/>
  <c r="X1641" i="5" s="1"/>
  <c r="G1641" i="5"/>
  <c r="H1825" i="5"/>
  <c r="J1825" i="5"/>
  <c r="E1825" i="5"/>
  <c r="X1825" i="5" s="1"/>
  <c r="I1825" i="5"/>
  <c r="F1825" i="5"/>
  <c r="R1825" i="5"/>
  <c r="G1825" i="5"/>
  <c r="H1965" i="5"/>
  <c r="E1965" i="5"/>
  <c r="X1965" i="5" s="1"/>
  <c r="I1965" i="5"/>
  <c r="G682" i="5"/>
  <c r="E682" i="5"/>
  <c r="X682" i="5" s="1"/>
  <c r="J682" i="5"/>
  <c r="F682" i="5"/>
  <c r="H682" i="5"/>
  <c r="R682" i="5"/>
  <c r="F758" i="5"/>
  <c r="E758" i="5"/>
  <c r="X758" i="5" s="1"/>
  <c r="J758" i="5"/>
  <c r="R758" i="5"/>
  <c r="H758" i="5"/>
  <c r="I806" i="5"/>
  <c r="R806" i="5"/>
  <c r="R838" i="5"/>
  <c r="E838" i="5"/>
  <c r="X838" i="5" s="1"/>
  <c r="H838" i="5"/>
  <c r="G838" i="5"/>
  <c r="F838" i="5"/>
  <c r="J838" i="5"/>
  <c r="H659" i="5"/>
  <c r="G659" i="5"/>
  <c r="E659" i="5"/>
  <c r="X659" i="5" s="1"/>
  <c r="R659" i="5"/>
  <c r="F679" i="5"/>
  <c r="J679" i="5"/>
  <c r="H679" i="5"/>
  <c r="E699" i="5"/>
  <c r="X699" i="5" s="1"/>
  <c r="F699" i="5"/>
  <c r="H699" i="5"/>
  <c r="G699" i="5"/>
  <c r="H2227" i="5"/>
  <c r="F2227" i="5"/>
  <c r="J668" i="5"/>
  <c r="I668" i="5"/>
  <c r="G668" i="5"/>
  <c r="F668" i="5"/>
  <c r="R668" i="5"/>
  <c r="H792" i="5"/>
  <c r="F792" i="5"/>
  <c r="I792" i="5"/>
  <c r="E792" i="5"/>
  <c r="X792" i="5" s="1"/>
  <c r="G792" i="5"/>
  <c r="G924" i="5"/>
  <c r="J924" i="5"/>
  <c r="E924" i="5"/>
  <c r="X924" i="5" s="1"/>
  <c r="H924" i="5"/>
  <c r="R924" i="5"/>
  <c r="G1020" i="5"/>
  <c r="R1020" i="5"/>
  <c r="F1020" i="5"/>
  <c r="H1020" i="5"/>
  <c r="E1020" i="5"/>
  <c r="X1020" i="5" s="1"/>
  <c r="R1140" i="5"/>
  <c r="J1140" i="5"/>
  <c r="G1140" i="5"/>
  <c r="E1140" i="5"/>
  <c r="X1140" i="5" s="1"/>
  <c r="I1140" i="5"/>
  <c r="J1280" i="5"/>
  <c r="R1280" i="5"/>
  <c r="I1280" i="5"/>
  <c r="G1280" i="5"/>
  <c r="H1280" i="5"/>
  <c r="F1280" i="5"/>
  <c r="H1552" i="5"/>
  <c r="I1552" i="5"/>
  <c r="R1552" i="5"/>
  <c r="J1552" i="5"/>
  <c r="R1636" i="5"/>
  <c r="G1636" i="5"/>
  <c r="F1636" i="5"/>
  <c r="J1636" i="5"/>
  <c r="I1636" i="5"/>
  <c r="J1876" i="5"/>
  <c r="I1876" i="5"/>
  <c r="R1876" i="5"/>
  <c r="F1876" i="5"/>
  <c r="H2052" i="5"/>
  <c r="J2052" i="5"/>
  <c r="I2052" i="5"/>
  <c r="G2052" i="5"/>
  <c r="J2196" i="5"/>
  <c r="I2196" i="5"/>
  <c r="G2196" i="5"/>
  <c r="R2196" i="5"/>
  <c r="F2196" i="5"/>
  <c r="J2404" i="5"/>
  <c r="E2404" i="5"/>
  <c r="X2404" i="5" s="1"/>
  <c r="G2404" i="5"/>
  <c r="H2404" i="5"/>
  <c r="G742" i="5"/>
  <c r="J2075" i="5"/>
  <c r="R2220" i="5"/>
  <c r="E2052" i="5"/>
  <c r="X2052" i="5" s="1"/>
  <c r="H2220" i="5"/>
  <c r="R1867" i="5"/>
  <c r="H1405" i="5"/>
  <c r="E1636" i="5"/>
  <c r="X1636" i="5" s="1"/>
  <c r="R798" i="5"/>
  <c r="I2075" i="5"/>
  <c r="R2179" i="5"/>
  <c r="E2420" i="5"/>
  <c r="X2420" i="5" s="1"/>
  <c r="F1140" i="5"/>
  <c r="F1544" i="5"/>
  <c r="I2404" i="5"/>
  <c r="R2308" i="5"/>
  <c r="I1912" i="5"/>
  <c r="J1346" i="5"/>
  <c r="J897" i="5"/>
  <c r="I661" i="5"/>
  <c r="J901" i="5"/>
  <c r="G1349" i="5"/>
  <c r="J1877" i="5"/>
  <c r="F1921" i="5"/>
  <c r="G1961" i="5"/>
  <c r="I997" i="5"/>
  <c r="R745" i="5"/>
  <c r="E877" i="5"/>
  <c r="X877" i="5" s="1"/>
  <c r="G2273" i="5"/>
  <c r="E1280" i="5"/>
  <c r="X1280" i="5" s="1"/>
  <c r="I924" i="5"/>
  <c r="I1020" i="5"/>
  <c r="R2327" i="5"/>
  <c r="E739" i="5"/>
  <c r="X739" i="5" s="1"/>
  <c r="I931" i="5"/>
  <c r="F742" i="5"/>
  <c r="G758" i="5"/>
  <c r="F886" i="5"/>
  <c r="F1882" i="5"/>
  <c r="J1882" i="5"/>
  <c r="J1352" i="5"/>
  <c r="H2408" i="5"/>
  <c r="I2492" i="5"/>
  <c r="H1277" i="5"/>
  <c r="I2060" i="5"/>
  <c r="F767" i="5"/>
  <c r="H669" i="5"/>
  <c r="G669" i="5"/>
  <c r="I669" i="5"/>
  <c r="F669" i="5"/>
  <c r="E669" i="5"/>
  <c r="X669" i="5" s="1"/>
  <c r="H753" i="5"/>
  <c r="J753" i="5"/>
  <c r="R753" i="5"/>
  <c r="I753" i="5"/>
  <c r="E753" i="5"/>
  <c r="X753" i="5" s="1"/>
  <c r="I777" i="5"/>
  <c r="G777" i="5"/>
  <c r="H777" i="5"/>
  <c r="R777" i="5"/>
  <c r="E829" i="5"/>
  <c r="X829" i="5" s="1"/>
  <c r="J829" i="5"/>
  <c r="G829" i="5"/>
  <c r="H829" i="5"/>
  <c r="I885" i="5"/>
  <c r="H885" i="5"/>
  <c r="J885" i="5"/>
  <c r="E885" i="5"/>
  <c r="X885" i="5" s="1"/>
  <c r="G885" i="5"/>
  <c r="J921" i="5"/>
  <c r="G921" i="5"/>
  <c r="R921" i="5"/>
  <c r="F921" i="5"/>
  <c r="E921" i="5"/>
  <c r="X921" i="5" s="1"/>
  <c r="F965" i="5"/>
  <c r="I965" i="5"/>
  <c r="G965" i="5"/>
  <c r="J965" i="5"/>
  <c r="R965" i="5"/>
  <c r="R1089" i="5"/>
  <c r="H1089" i="5"/>
  <c r="E1089" i="5"/>
  <c r="X1089" i="5" s="1"/>
  <c r="J1089" i="5"/>
  <c r="I1089" i="5"/>
  <c r="F1089" i="5"/>
  <c r="I1209" i="5"/>
  <c r="H1209" i="5"/>
  <c r="J1209" i="5"/>
  <c r="R1209" i="5"/>
  <c r="G1277" i="5"/>
  <c r="E1277" i="5"/>
  <c r="X1277" i="5" s="1"/>
  <c r="R1277" i="5"/>
  <c r="I1277" i="5"/>
  <c r="F1277" i="5"/>
  <c r="E1357" i="5"/>
  <c r="X1357" i="5" s="1"/>
  <c r="H1357" i="5"/>
  <c r="R1357" i="5"/>
  <c r="G1357" i="5"/>
  <c r="I1357" i="5"/>
  <c r="H1413" i="5"/>
  <c r="E1413" i="5"/>
  <c r="X1413" i="5" s="1"/>
  <c r="G1413" i="5"/>
  <c r="R1413" i="5"/>
  <c r="I1413" i="5"/>
  <c r="E1469" i="5"/>
  <c r="X1469" i="5" s="1"/>
  <c r="J1469" i="5"/>
  <c r="G1469" i="5"/>
  <c r="F1469" i="5"/>
  <c r="R1469" i="5"/>
  <c r="F1525" i="5"/>
  <c r="J1525" i="5"/>
  <c r="H1525" i="5"/>
  <c r="G1525" i="5"/>
  <c r="R1525" i="5"/>
  <c r="G1577" i="5"/>
  <c r="I1577" i="5"/>
  <c r="R1577" i="5"/>
  <c r="E1577" i="5"/>
  <c r="X1577" i="5" s="1"/>
  <c r="H1577" i="5"/>
  <c r="I1665" i="5"/>
  <c r="H1665" i="5"/>
  <c r="R1665" i="5"/>
  <c r="E1665" i="5"/>
  <c r="X1665" i="5" s="1"/>
  <c r="J1745" i="5"/>
  <c r="R1745" i="5"/>
  <c r="G1745" i="5"/>
  <c r="E1745" i="5"/>
  <c r="X1745" i="5" s="1"/>
  <c r="H1745" i="5"/>
  <c r="F1837" i="5"/>
  <c r="E1837" i="5"/>
  <c r="X1837" i="5" s="1"/>
  <c r="R1837" i="5"/>
  <c r="J1837" i="5"/>
  <c r="I1837" i="5"/>
  <c r="F1925" i="5"/>
  <c r="G1925" i="5"/>
  <c r="J1925" i="5"/>
  <c r="H1925" i="5"/>
  <c r="E1985" i="5"/>
  <c r="X1985" i="5" s="1"/>
  <c r="G1985" i="5"/>
  <c r="J1985" i="5"/>
  <c r="H1985" i="5"/>
  <c r="F1985" i="5"/>
  <c r="R2349" i="5"/>
  <c r="E2349" i="5"/>
  <c r="X2349" i="5" s="1"/>
  <c r="I2349" i="5"/>
  <c r="G2349" i="5"/>
  <c r="H2349" i="5"/>
  <c r="G786" i="5"/>
  <c r="H786" i="5"/>
  <c r="J810" i="5"/>
  <c r="I810" i="5"/>
  <c r="E826" i="5"/>
  <c r="X826" i="5" s="1"/>
  <c r="H826" i="5"/>
  <c r="E926" i="5"/>
  <c r="X926" i="5" s="1"/>
  <c r="I926" i="5"/>
  <c r="I962" i="5"/>
  <c r="G962" i="5"/>
  <c r="R962" i="5"/>
  <c r="F1162" i="5"/>
  <c r="J1162" i="5"/>
  <c r="E1274" i="5"/>
  <c r="X1274" i="5" s="1"/>
  <c r="G1274" i="5"/>
  <c r="G1362" i="5"/>
  <c r="E1362" i="5"/>
  <c r="X1362" i="5" s="1"/>
  <c r="F1362" i="5"/>
  <c r="R1386" i="5"/>
  <c r="G1386" i="5"/>
  <c r="I1418" i="5"/>
  <c r="E1418" i="5"/>
  <c r="X1418" i="5" s="1"/>
  <c r="G1486" i="5"/>
  <c r="F1486" i="5"/>
  <c r="G1554" i="5"/>
  <c r="E1554" i="5"/>
  <c r="X1554" i="5" s="1"/>
  <c r="J1638" i="5"/>
  <c r="G1638" i="5"/>
  <c r="H1638" i="5"/>
  <c r="R1694" i="5"/>
  <c r="F1694" i="5"/>
  <c r="H1798" i="5"/>
  <c r="R1798" i="5"/>
  <c r="I1842" i="5"/>
  <c r="H1842" i="5"/>
  <c r="E1842" i="5"/>
  <c r="X1842" i="5" s="1"/>
  <c r="F2206" i="5"/>
  <c r="G2206" i="5"/>
  <c r="H2266" i="5"/>
  <c r="I2266" i="5"/>
  <c r="F663" i="5"/>
  <c r="J663" i="5"/>
  <c r="H663" i="5"/>
  <c r="G663" i="5"/>
  <c r="E663" i="5"/>
  <c r="X663" i="5" s="1"/>
  <c r="R663" i="5"/>
  <c r="I663" i="5"/>
  <c r="G683" i="5"/>
  <c r="R683" i="5"/>
  <c r="J683" i="5"/>
  <c r="H683" i="5"/>
  <c r="F683" i="5"/>
  <c r="G707" i="5"/>
  <c r="E707" i="5"/>
  <c r="X707" i="5" s="1"/>
  <c r="H707" i="5"/>
  <c r="I707" i="5"/>
  <c r="J707" i="5"/>
  <c r="R731" i="5"/>
  <c r="J731" i="5"/>
  <c r="F731" i="5"/>
  <c r="G731" i="5"/>
  <c r="H731" i="5"/>
  <c r="E731" i="5"/>
  <c r="X731" i="5" s="1"/>
  <c r="R751" i="5"/>
  <c r="E751" i="5"/>
  <c r="X751" i="5" s="1"/>
  <c r="I751" i="5"/>
  <c r="I767" i="5"/>
  <c r="G767" i="5"/>
  <c r="E767" i="5"/>
  <c r="X767" i="5" s="1"/>
  <c r="H767" i="5"/>
  <c r="E799" i="5"/>
  <c r="X799" i="5" s="1"/>
  <c r="F799" i="5"/>
  <c r="R799" i="5"/>
  <c r="I799" i="5"/>
  <c r="J799" i="5"/>
  <c r="F819" i="5"/>
  <c r="R819" i="5"/>
  <c r="I819" i="5"/>
  <c r="H819" i="5"/>
  <c r="G819" i="5"/>
  <c r="E819" i="5"/>
  <c r="X819" i="5" s="1"/>
  <c r="G851" i="5"/>
  <c r="J851" i="5"/>
  <c r="R851" i="5"/>
  <c r="E851" i="5"/>
  <c r="X851" i="5" s="1"/>
  <c r="F851" i="5"/>
  <c r="F871" i="5"/>
  <c r="G871" i="5"/>
  <c r="E871" i="5"/>
  <c r="X871" i="5" s="1"/>
  <c r="J871" i="5"/>
  <c r="I871" i="5"/>
  <c r="E895" i="5"/>
  <c r="X895" i="5" s="1"/>
  <c r="J895" i="5"/>
  <c r="R895" i="5"/>
  <c r="H895" i="5"/>
  <c r="G895" i="5"/>
  <c r="I915" i="5"/>
  <c r="R915" i="5"/>
  <c r="E915" i="5"/>
  <c r="X915" i="5" s="1"/>
  <c r="F915" i="5"/>
  <c r="H915" i="5"/>
  <c r="R935" i="5"/>
  <c r="H935" i="5"/>
  <c r="G935" i="5"/>
  <c r="F935" i="5"/>
  <c r="J935" i="5"/>
  <c r="H951" i="5"/>
  <c r="F951" i="5"/>
  <c r="E951" i="5"/>
  <c r="X951" i="5" s="1"/>
  <c r="G951" i="5"/>
  <c r="J951" i="5"/>
  <c r="G979" i="5"/>
  <c r="H979" i="5"/>
  <c r="F979" i="5"/>
  <c r="J979" i="5"/>
  <c r="R979" i="5"/>
  <c r="E979" i="5"/>
  <c r="X979" i="5" s="1"/>
  <c r="H995" i="5"/>
  <c r="I995" i="5"/>
  <c r="E995" i="5"/>
  <c r="X995" i="5" s="1"/>
  <c r="G995" i="5"/>
  <c r="J995" i="5"/>
  <c r="R995" i="5"/>
  <c r="R1015" i="5"/>
  <c r="E1015" i="5"/>
  <c r="X1015" i="5" s="1"/>
  <c r="H1015" i="5"/>
  <c r="G1015" i="5"/>
  <c r="I1015" i="5"/>
  <c r="H1127" i="5"/>
  <c r="R1127" i="5"/>
  <c r="E1127" i="5"/>
  <c r="X1127" i="5" s="1"/>
  <c r="F1127" i="5"/>
  <c r="I1127" i="5"/>
  <c r="G1127" i="5"/>
  <c r="J1127" i="5"/>
  <c r="E1243" i="5"/>
  <c r="X1243" i="5" s="1"/>
  <c r="G1243" i="5"/>
  <c r="F1243" i="5"/>
  <c r="R1243" i="5"/>
  <c r="I1243" i="5"/>
  <c r="J1243" i="5"/>
  <c r="H1335" i="5"/>
  <c r="R1335" i="5"/>
  <c r="F1335" i="5"/>
  <c r="I1335" i="5"/>
  <c r="J1335" i="5"/>
  <c r="E1335" i="5"/>
  <c r="X1335" i="5" s="1"/>
  <c r="E1523" i="5"/>
  <c r="X1523" i="5" s="1"/>
  <c r="R1523" i="5"/>
  <c r="G1523" i="5"/>
  <c r="J1595" i="5"/>
  <c r="I1595" i="5"/>
  <c r="F1595" i="5"/>
  <c r="E1595" i="5"/>
  <c r="X1595" i="5" s="1"/>
  <c r="R1595" i="5"/>
  <c r="G1683" i="5"/>
  <c r="F1683" i="5"/>
  <c r="R1683" i="5"/>
  <c r="I1683" i="5"/>
  <c r="J1683" i="5"/>
  <c r="I1703" i="5"/>
  <c r="H1703" i="5"/>
  <c r="F1703" i="5"/>
  <c r="J1703" i="5"/>
  <c r="G1775" i="5"/>
  <c r="E1775" i="5"/>
  <c r="X1775" i="5" s="1"/>
  <c r="I1775" i="5"/>
  <c r="R1775" i="5"/>
  <c r="H1775" i="5"/>
  <c r="F1775" i="5"/>
  <c r="R1843" i="5"/>
  <c r="J1843" i="5"/>
  <c r="F1843" i="5"/>
  <c r="G1843" i="5"/>
  <c r="E1843" i="5"/>
  <c r="X1843" i="5" s="1"/>
  <c r="H1915" i="5"/>
  <c r="R1915" i="5"/>
  <c r="I1915" i="5"/>
  <c r="G1955" i="5"/>
  <c r="H1955" i="5"/>
  <c r="F1955" i="5"/>
  <c r="E1955" i="5"/>
  <c r="X1955" i="5" s="1"/>
  <c r="J1955" i="5"/>
  <c r="R1955" i="5"/>
  <c r="J2051" i="5"/>
  <c r="G2051" i="5"/>
  <c r="E2051" i="5"/>
  <c r="X2051" i="5" s="1"/>
  <c r="I2051" i="5"/>
  <c r="H2051" i="5"/>
  <c r="R2051" i="5"/>
  <c r="I2103" i="5"/>
  <c r="J2103" i="5"/>
  <c r="R2103" i="5"/>
  <c r="G2103" i="5"/>
  <c r="H2103" i="5"/>
  <c r="G2163" i="5"/>
  <c r="E2163" i="5"/>
  <c r="X2163" i="5" s="1"/>
  <c r="J2163" i="5"/>
  <c r="R2163" i="5"/>
  <c r="F2163" i="5"/>
  <c r="H2163" i="5"/>
  <c r="G2191" i="5"/>
  <c r="I2191" i="5"/>
  <c r="E2191" i="5"/>
  <c r="X2191" i="5" s="1"/>
  <c r="J2191" i="5"/>
  <c r="H2191" i="5"/>
  <c r="R2191" i="5"/>
  <c r="H2231" i="5"/>
  <c r="F2231" i="5"/>
  <c r="E2231" i="5"/>
  <c r="X2231" i="5" s="1"/>
  <c r="R2231" i="5"/>
  <c r="I2231" i="5"/>
  <c r="E2319" i="5"/>
  <c r="X2319" i="5" s="1"/>
  <c r="J2319" i="5"/>
  <c r="G2319" i="5"/>
  <c r="I2319" i="5"/>
  <c r="H2319" i="5"/>
  <c r="F2367" i="5"/>
  <c r="G2367" i="5"/>
  <c r="H2367" i="5"/>
  <c r="R2367" i="5"/>
  <c r="I2367" i="5"/>
  <c r="I688" i="5"/>
  <c r="G688" i="5"/>
  <c r="F688" i="5"/>
  <c r="R688" i="5"/>
  <c r="E688" i="5"/>
  <c r="X688" i="5" s="1"/>
  <c r="J688" i="5"/>
  <c r="H800" i="5"/>
  <c r="R800" i="5"/>
  <c r="J800" i="5"/>
  <c r="I800" i="5"/>
  <c r="R872" i="5"/>
  <c r="J872" i="5"/>
  <c r="I872" i="5"/>
  <c r="G872" i="5"/>
  <c r="G928" i="5"/>
  <c r="F928" i="5"/>
  <c r="R928" i="5"/>
  <c r="J928" i="5"/>
  <c r="G956" i="5"/>
  <c r="H956" i="5"/>
  <c r="I956" i="5"/>
  <c r="J956" i="5"/>
  <c r="R956" i="5"/>
  <c r="E1032" i="5"/>
  <c r="X1032" i="5" s="1"/>
  <c r="F1032" i="5"/>
  <c r="H1032" i="5"/>
  <c r="J1032" i="5"/>
  <c r="G1032" i="5"/>
  <c r="J1088" i="5"/>
  <c r="R1088" i="5"/>
  <c r="H1088" i="5"/>
  <c r="G1088" i="5"/>
  <c r="E1088" i="5"/>
  <c r="X1088" i="5" s="1"/>
  <c r="J1148" i="5"/>
  <c r="F1148" i="5"/>
  <c r="R1148" i="5"/>
  <c r="H1216" i="5"/>
  <c r="J1216" i="5"/>
  <c r="R1216" i="5"/>
  <c r="I1216" i="5"/>
  <c r="F1216" i="5"/>
  <c r="F1352" i="5"/>
  <c r="E1352" i="5"/>
  <c r="X1352" i="5" s="1"/>
  <c r="G1352" i="5"/>
  <c r="I1352" i="5"/>
  <c r="R1352" i="5"/>
  <c r="R1504" i="5"/>
  <c r="F1504" i="5"/>
  <c r="E1504" i="5"/>
  <c r="X1504" i="5" s="1"/>
  <c r="G1504" i="5"/>
  <c r="I1504" i="5"/>
  <c r="J1556" i="5"/>
  <c r="H1556" i="5"/>
  <c r="F1556" i="5"/>
  <c r="I1556" i="5"/>
  <c r="R1556" i="5"/>
  <c r="G1616" i="5"/>
  <c r="R1616" i="5"/>
  <c r="E1616" i="5"/>
  <c r="X1616" i="5" s="1"/>
  <c r="H1616" i="5"/>
  <c r="J1616" i="5"/>
  <c r="I1708" i="5"/>
  <c r="J1708" i="5"/>
  <c r="F1708" i="5"/>
  <c r="H1708" i="5"/>
  <c r="F1764" i="5"/>
  <c r="J1764" i="5"/>
  <c r="E1764" i="5"/>
  <c r="X1764" i="5" s="1"/>
  <c r="G1764" i="5"/>
  <c r="F1888" i="5"/>
  <c r="G1888" i="5"/>
  <c r="R1888" i="5"/>
  <c r="I1888" i="5"/>
  <c r="H1888" i="5"/>
  <c r="H1956" i="5"/>
  <c r="E1956" i="5"/>
  <c r="X1956" i="5" s="1"/>
  <c r="F1956" i="5"/>
  <c r="I1956" i="5"/>
  <c r="G1956" i="5"/>
  <c r="J1956" i="5"/>
  <c r="E2024" i="5"/>
  <c r="X2024" i="5" s="1"/>
  <c r="R2024" i="5"/>
  <c r="H2024" i="5"/>
  <c r="G2024" i="5"/>
  <c r="J2024" i="5"/>
  <c r="F2024" i="5"/>
  <c r="J2060" i="5"/>
  <c r="G2060" i="5"/>
  <c r="R2060" i="5"/>
  <c r="E2060" i="5"/>
  <c r="X2060" i="5" s="1"/>
  <c r="H2060" i="5"/>
  <c r="G2144" i="5"/>
  <c r="F2144" i="5"/>
  <c r="J2144" i="5"/>
  <c r="H2144" i="5"/>
  <c r="H2200" i="5"/>
  <c r="F2200" i="5"/>
  <c r="E2200" i="5"/>
  <c r="X2200" i="5" s="1"/>
  <c r="J2200" i="5"/>
  <c r="F2232" i="5"/>
  <c r="I2232" i="5"/>
  <c r="G2232" i="5"/>
  <c r="H2232" i="5"/>
  <c r="E2232" i="5"/>
  <c r="X2232" i="5" s="1"/>
  <c r="F2272" i="5"/>
  <c r="R2272" i="5"/>
  <c r="E2272" i="5"/>
  <c r="X2272" i="5" s="1"/>
  <c r="H2272" i="5"/>
  <c r="H2320" i="5"/>
  <c r="G2320" i="5"/>
  <c r="I2320" i="5"/>
  <c r="J2320" i="5"/>
  <c r="E2408" i="5"/>
  <c r="X2408" i="5" s="1"/>
  <c r="R2408" i="5"/>
  <c r="I2408" i="5"/>
  <c r="F2408" i="5"/>
  <c r="G2432" i="5"/>
  <c r="I2432" i="5"/>
  <c r="J2432" i="5"/>
  <c r="J2492" i="5"/>
  <c r="G2492" i="5"/>
  <c r="R2492" i="5"/>
  <c r="H2492" i="5"/>
  <c r="H1306" i="5"/>
  <c r="R1306" i="5"/>
  <c r="I1306" i="5"/>
  <c r="G1306" i="5"/>
  <c r="G1703" i="5"/>
  <c r="I683" i="5"/>
  <c r="I1955" i="5"/>
  <c r="R871" i="5"/>
  <c r="F1015" i="5"/>
  <c r="I851" i="5"/>
  <c r="H1523" i="5"/>
  <c r="G2231" i="5"/>
  <c r="J2367" i="5"/>
  <c r="R685" i="5"/>
  <c r="H685" i="5"/>
  <c r="F757" i="5"/>
  <c r="H757" i="5"/>
  <c r="R833" i="5"/>
  <c r="J833" i="5"/>
  <c r="R893" i="5"/>
  <c r="F893" i="5"/>
  <c r="E969" i="5"/>
  <c r="X969" i="5" s="1"/>
  <c r="G969" i="5"/>
  <c r="E1129" i="5"/>
  <c r="X1129" i="5" s="1"/>
  <c r="J1129" i="5"/>
  <c r="H1229" i="5"/>
  <c r="R1229" i="5"/>
  <c r="J1301" i="5"/>
  <c r="E1301" i="5"/>
  <c r="X1301" i="5" s="1"/>
  <c r="G1429" i="5"/>
  <c r="I1429" i="5"/>
  <c r="R1489" i="5"/>
  <c r="G1489" i="5"/>
  <c r="H1557" i="5"/>
  <c r="E1557" i="5"/>
  <c r="X1557" i="5" s="1"/>
  <c r="E1589" i="5"/>
  <c r="X1589" i="5" s="1"/>
  <c r="I1589" i="5"/>
  <c r="R1865" i="5"/>
  <c r="E1865" i="5"/>
  <c r="X1865" i="5" s="1"/>
  <c r="G2005" i="5"/>
  <c r="F2005" i="5"/>
  <c r="H662" i="5"/>
  <c r="F662" i="5"/>
  <c r="F718" i="5"/>
  <c r="G718" i="5"/>
  <c r="R718" i="5"/>
  <c r="I770" i="5"/>
  <c r="E770" i="5"/>
  <c r="X770" i="5" s="1"/>
  <c r="J794" i="5"/>
  <c r="I794" i="5"/>
  <c r="G794" i="5"/>
  <c r="I830" i="5"/>
  <c r="F830" i="5"/>
  <c r="H850" i="5"/>
  <c r="I850" i="5"/>
  <c r="F850" i="5"/>
  <c r="J1306" i="5"/>
  <c r="E1708" i="5"/>
  <c r="X1708" i="5" s="1"/>
  <c r="H872" i="5"/>
  <c r="G1556" i="5"/>
  <c r="H688" i="5"/>
  <c r="I1764" i="5"/>
  <c r="R2320" i="5"/>
  <c r="E956" i="5"/>
  <c r="X956" i="5" s="1"/>
  <c r="R1708" i="5"/>
  <c r="G2272" i="5"/>
  <c r="G1148" i="5"/>
  <c r="J819" i="5"/>
  <c r="H871" i="5"/>
  <c r="F895" i="5"/>
  <c r="R951" i="5"/>
  <c r="H1243" i="5"/>
  <c r="I1523" i="5"/>
  <c r="H1843" i="5"/>
  <c r="G850" i="5"/>
  <c r="G1915" i="5"/>
  <c r="E1703" i="5"/>
  <c r="X1703" i="5" s="1"/>
  <c r="F1088" i="5"/>
  <c r="I2272" i="5"/>
  <c r="J669" i="5"/>
  <c r="E777" i="5"/>
  <c r="X777" i="5" s="1"/>
  <c r="I921" i="5"/>
  <c r="F1209" i="5"/>
  <c r="E1525" i="5"/>
  <c r="X1525" i="5" s="1"/>
  <c r="F1745" i="5"/>
  <c r="H1837" i="5"/>
  <c r="E965" i="5"/>
  <c r="X965" i="5" s="1"/>
  <c r="J1665" i="5"/>
  <c r="I1925" i="5"/>
  <c r="I969" i="5"/>
  <c r="F1577" i="5"/>
  <c r="G1216" i="5"/>
  <c r="H1764" i="5"/>
  <c r="E2144" i="5"/>
  <c r="X2144" i="5" s="1"/>
  <c r="I2200" i="5"/>
  <c r="E2320" i="5"/>
  <c r="X2320" i="5" s="1"/>
  <c r="H2432" i="5"/>
  <c r="E1148" i="5"/>
  <c r="X1148" i="5" s="1"/>
  <c r="E1556" i="5"/>
  <c r="X1556" i="5" s="1"/>
  <c r="F1306" i="5"/>
  <c r="J1775" i="5"/>
  <c r="G1335" i="5"/>
  <c r="R707" i="5"/>
  <c r="J751" i="5"/>
  <c r="R767" i="5"/>
  <c r="I895" i="5"/>
  <c r="E935" i="5"/>
  <c r="X935" i="5" s="1"/>
  <c r="F1915" i="5"/>
  <c r="J662" i="5"/>
  <c r="E1114" i="5"/>
  <c r="X1114" i="5" s="1"/>
  <c r="J1486" i="5"/>
  <c r="E1738" i="5"/>
  <c r="X1738" i="5" s="1"/>
  <c r="G894" i="5"/>
  <c r="J894" i="5"/>
  <c r="E934" i="5"/>
  <c r="X934" i="5" s="1"/>
  <c r="G934" i="5"/>
  <c r="J934" i="5"/>
  <c r="E1002" i="5"/>
  <c r="X1002" i="5" s="1"/>
  <c r="I1002" i="5"/>
  <c r="F1002" i="5"/>
  <c r="H1002" i="5"/>
  <c r="G1002" i="5"/>
  <c r="G1082" i="5"/>
  <c r="H1082" i="5"/>
  <c r="J1082" i="5"/>
  <c r="R1082" i="5"/>
  <c r="E1082" i="5"/>
  <c r="X1082" i="5" s="1"/>
  <c r="H1202" i="5"/>
  <c r="F1202" i="5"/>
  <c r="J1202" i="5"/>
  <c r="G1202" i="5"/>
  <c r="E1202" i="5"/>
  <c r="X1202" i="5" s="1"/>
  <c r="F1330" i="5"/>
  <c r="J1330" i="5"/>
  <c r="E1522" i="5"/>
  <c r="X1522" i="5" s="1"/>
  <c r="G1522" i="5"/>
  <c r="I1522" i="5"/>
  <c r="R1522" i="5"/>
  <c r="J1642" i="5"/>
  <c r="H1642" i="5"/>
  <c r="F1642" i="5"/>
  <c r="E1742" i="5"/>
  <c r="X1742" i="5" s="1"/>
  <c r="F1742" i="5"/>
  <c r="H1742" i="5"/>
  <c r="J1742" i="5"/>
  <c r="R1846" i="5"/>
  <c r="J1846" i="5"/>
  <c r="H1846" i="5"/>
  <c r="F1846" i="5"/>
  <c r="G1846" i="5"/>
  <c r="G1998" i="5"/>
  <c r="R1998" i="5"/>
  <c r="I1998" i="5"/>
  <c r="H1998" i="5"/>
  <c r="F1998" i="5"/>
  <c r="G2218" i="5"/>
  <c r="E2218" i="5"/>
  <c r="X2218" i="5" s="1"/>
  <c r="I2218" i="5"/>
  <c r="F2218" i="5"/>
  <c r="H2354" i="5"/>
  <c r="E2354" i="5"/>
  <c r="X2354" i="5" s="1"/>
  <c r="G2354" i="5"/>
  <c r="I687" i="5"/>
  <c r="J687" i="5"/>
  <c r="H735" i="5"/>
  <c r="J735" i="5"/>
  <c r="I735" i="5"/>
  <c r="G755" i="5"/>
  <c r="E755" i="5"/>
  <c r="X755" i="5" s="1"/>
  <c r="F755" i="5"/>
  <c r="J755" i="5"/>
  <c r="H755" i="5"/>
  <c r="R807" i="5"/>
  <c r="G807" i="5"/>
  <c r="H807" i="5"/>
  <c r="R855" i="5"/>
  <c r="J855" i="5"/>
  <c r="E855" i="5"/>
  <c r="X855" i="5" s="1"/>
  <c r="E903" i="5"/>
  <c r="X903" i="5" s="1"/>
  <c r="I903" i="5"/>
  <c r="F903" i="5"/>
  <c r="G903" i="5"/>
  <c r="H939" i="5"/>
  <c r="R939" i="5"/>
  <c r="J939" i="5"/>
  <c r="I939" i="5"/>
  <c r="G983" i="5"/>
  <c r="I983" i="5"/>
  <c r="E983" i="5"/>
  <c r="X983" i="5" s="1"/>
  <c r="H983" i="5"/>
  <c r="H1051" i="5"/>
  <c r="G1051" i="5"/>
  <c r="J1051" i="5"/>
  <c r="R1271" i="5"/>
  <c r="H1271" i="5"/>
  <c r="E1271" i="5"/>
  <c r="X1271" i="5" s="1"/>
  <c r="G1271" i="5"/>
  <c r="R1555" i="5"/>
  <c r="E1555" i="5"/>
  <c r="X1555" i="5" s="1"/>
  <c r="J1691" i="5"/>
  <c r="H1691" i="5"/>
  <c r="R1691" i="5"/>
  <c r="F1691" i="5"/>
  <c r="E1691" i="5"/>
  <c r="X1691" i="5" s="1"/>
  <c r="E1787" i="5"/>
  <c r="X1787" i="5" s="1"/>
  <c r="J1787" i="5"/>
  <c r="R1787" i="5"/>
  <c r="F1787" i="5"/>
  <c r="I1919" i="5"/>
  <c r="R1919" i="5"/>
  <c r="J1919" i="5"/>
  <c r="J1999" i="5"/>
  <c r="G1999" i="5"/>
  <c r="R1999" i="5"/>
  <c r="E1999" i="5"/>
  <c r="X1999" i="5" s="1"/>
  <c r="I2111" i="5"/>
  <c r="R2111" i="5"/>
  <c r="E2111" i="5"/>
  <c r="X2111" i="5" s="1"/>
  <c r="H2199" i="5"/>
  <c r="R2199" i="5"/>
  <c r="E2199" i="5"/>
  <c r="X2199" i="5" s="1"/>
  <c r="E2323" i="5"/>
  <c r="X2323" i="5" s="1"/>
  <c r="H2323" i="5"/>
  <c r="J2323" i="5"/>
  <c r="F2323" i="5"/>
  <c r="J960" i="5"/>
  <c r="H960" i="5"/>
  <c r="F1416" i="5"/>
  <c r="J1416" i="5"/>
  <c r="E1712" i="5"/>
  <c r="X1712" i="5" s="1"/>
  <c r="R1712" i="5"/>
  <c r="G1792" i="5"/>
  <c r="E1792" i="5"/>
  <c r="X1792" i="5" s="1"/>
  <c r="G1318" i="5"/>
  <c r="J1318" i="5"/>
  <c r="H1174" i="5"/>
  <c r="E1174" i="5"/>
  <c r="X1174" i="5" s="1"/>
  <c r="G1174" i="5"/>
  <c r="J1174" i="5"/>
  <c r="F2111" i="5"/>
  <c r="J760" i="5"/>
  <c r="E816" i="5"/>
  <c r="X816" i="5" s="1"/>
  <c r="H2212" i="5"/>
  <c r="F1446" i="5"/>
  <c r="I1555" i="5"/>
  <c r="R687" i="5"/>
  <c r="E735" i="5"/>
  <c r="X735" i="5" s="1"/>
  <c r="F855" i="5"/>
  <c r="J903" i="5"/>
  <c r="G1787" i="5"/>
  <c r="I1271" i="5"/>
  <c r="G1443" i="5"/>
  <c r="F1051" i="5"/>
  <c r="I1051" i="5"/>
  <c r="F2199" i="5"/>
  <c r="G2323" i="5"/>
  <c r="J1002" i="5"/>
  <c r="H934" i="5"/>
  <c r="R934" i="5"/>
  <c r="I1330" i="5"/>
  <c r="R1742" i="5"/>
  <c r="E1998" i="5"/>
  <c r="X1998" i="5" s="1"/>
  <c r="R2218" i="5"/>
  <c r="I1442" i="5"/>
  <c r="I1642" i="5"/>
  <c r="R910" i="5"/>
  <c r="H910" i="5"/>
  <c r="J910" i="5"/>
  <c r="E910" i="5"/>
  <c r="X910" i="5" s="1"/>
  <c r="E950" i="5"/>
  <c r="X950" i="5" s="1"/>
  <c r="G950" i="5"/>
  <c r="H950" i="5"/>
  <c r="I950" i="5"/>
  <c r="J978" i="5"/>
  <c r="I978" i="5"/>
  <c r="R978" i="5"/>
  <c r="H978" i="5"/>
  <c r="F978" i="5"/>
  <c r="E1026" i="5"/>
  <c r="X1026" i="5" s="1"/>
  <c r="J1026" i="5"/>
  <c r="H1026" i="5"/>
  <c r="F1026" i="5"/>
  <c r="J1122" i="5"/>
  <c r="R1122" i="5"/>
  <c r="G1122" i="5"/>
  <c r="I1122" i="5"/>
  <c r="E1122" i="5"/>
  <c r="X1122" i="5" s="1"/>
  <c r="E1242" i="5"/>
  <c r="X1242" i="5" s="1"/>
  <c r="I1242" i="5"/>
  <c r="R1242" i="5"/>
  <c r="J1242" i="5"/>
  <c r="F1242" i="5"/>
  <c r="E1366" i="5"/>
  <c r="X1366" i="5" s="1"/>
  <c r="G1366" i="5"/>
  <c r="R1366" i="5"/>
  <c r="H1366" i="5"/>
  <c r="J1366" i="5"/>
  <c r="I1366" i="5"/>
  <c r="R1390" i="5"/>
  <c r="E1390" i="5"/>
  <c r="X1390" i="5" s="1"/>
  <c r="J1390" i="5"/>
  <c r="F1390" i="5"/>
  <c r="R1490" i="5"/>
  <c r="G1490" i="5"/>
  <c r="F1490" i="5"/>
  <c r="H1490" i="5"/>
  <c r="I1490" i="5"/>
  <c r="J1558" i="5"/>
  <c r="F1558" i="5"/>
  <c r="I1558" i="5"/>
  <c r="H1558" i="5"/>
  <c r="E1558" i="5"/>
  <c r="X1558" i="5" s="1"/>
  <c r="R1714" i="5"/>
  <c r="G1714" i="5"/>
  <c r="H1714" i="5"/>
  <c r="J1714" i="5"/>
  <c r="J1806" i="5"/>
  <c r="H1806" i="5"/>
  <c r="F1806" i="5"/>
  <c r="E1806" i="5"/>
  <c r="X1806" i="5" s="1"/>
  <c r="I1806" i="5"/>
  <c r="G1898" i="5"/>
  <c r="I1898" i="5"/>
  <c r="H1898" i="5"/>
  <c r="F1898" i="5"/>
  <c r="R1898" i="5"/>
  <c r="H2166" i="5"/>
  <c r="R2166" i="5"/>
  <c r="I2274" i="5"/>
  <c r="F2274" i="5"/>
  <c r="R667" i="5"/>
  <c r="J667" i="5"/>
  <c r="I667" i="5"/>
  <c r="G667" i="5"/>
  <c r="R711" i="5"/>
  <c r="F711" i="5"/>
  <c r="I775" i="5"/>
  <c r="E775" i="5"/>
  <c r="X775" i="5" s="1"/>
  <c r="G775" i="5"/>
  <c r="J775" i="5"/>
  <c r="I823" i="5"/>
  <c r="H823" i="5"/>
  <c r="E875" i="5"/>
  <c r="X875" i="5" s="1"/>
  <c r="I875" i="5"/>
  <c r="R875" i="5"/>
  <c r="G875" i="5"/>
  <c r="J919" i="5"/>
  <c r="I919" i="5"/>
  <c r="E919" i="5"/>
  <c r="X919" i="5" s="1"/>
  <c r="I963" i="5"/>
  <c r="G963" i="5"/>
  <c r="F963" i="5"/>
  <c r="J963" i="5"/>
  <c r="I1003" i="5"/>
  <c r="G1003" i="5"/>
  <c r="F1183" i="5"/>
  <c r="E1183" i="5"/>
  <c r="X1183" i="5" s="1"/>
  <c r="G1183" i="5"/>
  <c r="J1443" i="5"/>
  <c r="R1443" i="5"/>
  <c r="H1443" i="5"/>
  <c r="R1623" i="5"/>
  <c r="F1623" i="5"/>
  <c r="I1623" i="5"/>
  <c r="H1727" i="5"/>
  <c r="J1727" i="5"/>
  <c r="E1727" i="5"/>
  <c r="X1727" i="5" s="1"/>
  <c r="I1727" i="5"/>
  <c r="G1859" i="5"/>
  <c r="J1859" i="5"/>
  <c r="H1859" i="5"/>
  <c r="E1859" i="5"/>
  <c r="X1859" i="5" s="1"/>
  <c r="E2059" i="5"/>
  <c r="X2059" i="5" s="1"/>
  <c r="R2059" i="5"/>
  <c r="F2059" i="5"/>
  <c r="J2171" i="5"/>
  <c r="G2171" i="5"/>
  <c r="F2171" i="5"/>
  <c r="H2171" i="5"/>
  <c r="R2171" i="5"/>
  <c r="E2259" i="5"/>
  <c r="X2259" i="5" s="1"/>
  <c r="G2259" i="5"/>
  <c r="F2259" i="5"/>
  <c r="J2259" i="5"/>
  <c r="R2371" i="5"/>
  <c r="I2371" i="5"/>
  <c r="G2371" i="5"/>
  <c r="F2371" i="5"/>
  <c r="J2371" i="5"/>
  <c r="E2072" i="5"/>
  <c r="X2072" i="5" s="1"/>
  <c r="H2072" i="5"/>
  <c r="I2188" i="5"/>
  <c r="R2188" i="5"/>
  <c r="E2244" i="5"/>
  <c r="X2244" i="5" s="1"/>
  <c r="I2244" i="5"/>
  <c r="F2416" i="5"/>
  <c r="R2416" i="5"/>
  <c r="E2440" i="5"/>
  <c r="X2440" i="5" s="1"/>
  <c r="F2440" i="5"/>
  <c r="H1522" i="5"/>
  <c r="G1727" i="5"/>
  <c r="R2026" i="5"/>
  <c r="H1623" i="5"/>
  <c r="F1174" i="5"/>
  <c r="H2111" i="5"/>
  <c r="I2199" i="5"/>
  <c r="J2440" i="5"/>
  <c r="R1174" i="5"/>
  <c r="R1318" i="5"/>
  <c r="E2171" i="5"/>
  <c r="X2171" i="5" s="1"/>
  <c r="G1919" i="5"/>
  <c r="I1999" i="5"/>
  <c r="H1999" i="5"/>
  <c r="J1522" i="5"/>
  <c r="E1443" i="5"/>
  <c r="X1443" i="5" s="1"/>
  <c r="G2199" i="5"/>
  <c r="F1520" i="5"/>
  <c r="I1584" i="5"/>
  <c r="R2072" i="5"/>
  <c r="I2171" i="5"/>
  <c r="R2259" i="5"/>
  <c r="G1620" i="5"/>
  <c r="G1056" i="5"/>
  <c r="E1168" i="5"/>
  <c r="X1168" i="5" s="1"/>
  <c r="E1892" i="5"/>
  <c r="X1892" i="5" s="1"/>
  <c r="I1120" i="5"/>
  <c r="F1120" i="5"/>
  <c r="G1584" i="5"/>
  <c r="E1416" i="5"/>
  <c r="X1416" i="5" s="1"/>
  <c r="I807" i="5"/>
  <c r="I755" i="5"/>
  <c r="F687" i="5"/>
  <c r="E1051" i="5"/>
  <c r="X1051" i="5" s="1"/>
  <c r="G687" i="5"/>
  <c r="G735" i="5"/>
  <c r="H855" i="5"/>
  <c r="F983" i="5"/>
  <c r="R1859" i="5"/>
  <c r="I1183" i="5"/>
  <c r="F807" i="5"/>
  <c r="H667" i="5"/>
  <c r="H711" i="5"/>
  <c r="H775" i="5"/>
  <c r="J807" i="5"/>
  <c r="F875" i="5"/>
  <c r="F939" i="5"/>
  <c r="H1183" i="5"/>
  <c r="H2059" i="5"/>
  <c r="E2371" i="5"/>
  <c r="X2371" i="5" s="1"/>
  <c r="E711" i="5"/>
  <c r="X711" i="5" s="1"/>
  <c r="I910" i="5"/>
  <c r="F934" i="5"/>
  <c r="R950" i="5"/>
  <c r="F1082" i="5"/>
  <c r="G1330" i="5"/>
  <c r="R1002" i="5"/>
  <c r="R1202" i="5"/>
  <c r="R1558" i="5"/>
  <c r="E1846" i="5"/>
  <c r="X1846" i="5" s="1"/>
  <c r="J1998" i="5"/>
  <c r="H2218" i="5"/>
  <c r="I1390" i="5"/>
  <c r="E954" i="5"/>
  <c r="X954" i="5" s="1"/>
  <c r="J954" i="5"/>
  <c r="G831" i="5"/>
  <c r="H831" i="5"/>
  <c r="E1071" i="5"/>
  <c r="X1071" i="5" s="1"/>
  <c r="R1071" i="5"/>
  <c r="R769" i="5"/>
  <c r="H945" i="5"/>
  <c r="F945" i="5"/>
  <c r="J1149" i="5"/>
  <c r="E1149" i="5"/>
  <c r="X1149" i="5" s="1"/>
  <c r="J1637" i="5"/>
  <c r="I2273" i="5"/>
  <c r="I2451" i="5"/>
  <c r="J940" i="5"/>
  <c r="G1976" i="5"/>
  <c r="H1544" i="5"/>
  <c r="I2216" i="5"/>
  <c r="F1307" i="5"/>
  <c r="J1563" i="5"/>
  <c r="J2179" i="5"/>
  <c r="H2327" i="5"/>
  <c r="F927" i="5"/>
  <c r="E1563" i="5"/>
  <c r="X1563" i="5" s="1"/>
  <c r="R811" i="5"/>
  <c r="H859" i="5"/>
  <c r="G887" i="5"/>
  <c r="G927" i="5"/>
  <c r="F943" i="5"/>
  <c r="E1007" i="5"/>
  <c r="X1007" i="5" s="1"/>
  <c r="I1307" i="5"/>
  <c r="H1447" i="5"/>
  <c r="H907" i="5"/>
  <c r="F694" i="5"/>
  <c r="J1006" i="5"/>
  <c r="E1642" i="5"/>
  <c r="X1642" i="5" s="1"/>
  <c r="F1714" i="5"/>
  <c r="I2166" i="5"/>
  <c r="H2274" i="5"/>
  <c r="G939" i="5"/>
  <c r="G711" i="5"/>
  <c r="H1330" i="5"/>
  <c r="F823" i="5"/>
  <c r="E963" i="5"/>
  <c r="X963" i="5" s="1"/>
  <c r="J2218" i="5"/>
  <c r="J2354" i="5"/>
  <c r="I2354" i="5"/>
  <c r="G1390" i="5"/>
  <c r="R1642" i="5"/>
  <c r="G1642" i="5"/>
  <c r="E2166" i="5"/>
  <c r="X2166" i="5" s="1"/>
  <c r="G2274" i="5"/>
  <c r="F1271" i="5"/>
  <c r="R906" i="5"/>
  <c r="G906" i="5"/>
  <c r="J962" i="5"/>
  <c r="J998" i="5"/>
  <c r="I1014" i="5"/>
  <c r="J1114" i="5"/>
  <c r="I1226" i="5"/>
  <c r="H1274" i="5"/>
  <c r="H1066" i="5"/>
  <c r="R1162" i="5"/>
  <c r="E1386" i="5"/>
  <c r="X1386" i="5" s="1"/>
  <c r="F1554" i="5"/>
  <c r="I1638" i="5"/>
  <c r="G1694" i="5"/>
  <c r="I1882" i="5"/>
  <c r="R2022" i="5"/>
  <c r="F2074" i="5"/>
  <c r="H2398" i="5"/>
  <c r="I2482" i="5"/>
  <c r="F1518" i="5"/>
  <c r="F2266" i="5"/>
  <c r="F2191" i="5"/>
  <c r="E2266" i="5"/>
  <c r="X2266" i="5" s="1"/>
  <c r="I998" i="5"/>
  <c r="H1014" i="5"/>
  <c r="F1226" i="5"/>
  <c r="I946" i="5"/>
  <c r="J1362" i="5"/>
  <c r="F1418" i="5"/>
  <c r="H1974" i="5"/>
  <c r="J2022" i="5"/>
  <c r="R2074" i="5"/>
  <c r="J2206" i="5"/>
  <c r="I2398" i="5"/>
  <c r="F2051" i="5"/>
  <c r="H1595" i="5"/>
  <c r="I951" i="5"/>
  <c r="G1595" i="5"/>
  <c r="J1915" i="5"/>
  <c r="E2367" i="5"/>
  <c r="X2367" i="5" s="1"/>
  <c r="E946" i="5"/>
  <c r="X946" i="5" s="1"/>
  <c r="R926" i="5"/>
  <c r="I2026" i="5"/>
  <c r="F2166" i="5"/>
  <c r="J2166" i="5"/>
  <c r="R2274" i="5"/>
  <c r="J2274" i="5"/>
  <c r="E1915" i="5"/>
  <c r="X1915" i="5" s="1"/>
  <c r="F1523" i="5"/>
  <c r="J915" i="5"/>
  <c r="B45" i="6"/>
  <c r="G45" i="6" s="1"/>
  <c r="G20" i="6"/>
  <c r="H20" i="6" s="1"/>
  <c r="B25" i="6"/>
  <c r="G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H27" i="6" s="1"/>
  <c r="G32" i="6"/>
  <c r="G43" i="6"/>
  <c r="G38" i="6"/>
  <c r="G35" i="6"/>
  <c r="G28" i="6"/>
  <c r="G33" i="6"/>
  <c r="G37" i="6"/>
  <c r="G48" i="6"/>
  <c r="F28" i="6"/>
  <c r="C23" i="6"/>
  <c r="C18" i="6"/>
  <c r="C16" i="6"/>
  <c r="G1228" i="5"/>
  <c r="H880" i="5"/>
  <c r="F932" i="5"/>
  <c r="H1416" i="5"/>
  <c r="I1520" i="5"/>
  <c r="F1584" i="5"/>
  <c r="I1964" i="5"/>
  <c r="I2072" i="5"/>
  <c r="R1228" i="5"/>
  <c r="J2416" i="5"/>
  <c r="F880" i="5"/>
  <c r="J2188" i="5"/>
  <c r="H2440" i="5"/>
  <c r="G1446" i="5"/>
  <c r="J1168" i="5"/>
  <c r="G2244" i="5"/>
  <c r="F760" i="5"/>
  <c r="J816" i="5"/>
  <c r="F960" i="5"/>
  <c r="I960" i="5"/>
  <c r="J1056" i="5"/>
  <c r="I1056" i="5"/>
  <c r="G1168" i="5"/>
  <c r="G1712" i="5"/>
  <c r="R1792" i="5"/>
  <c r="H1892" i="5"/>
  <c r="G2028" i="5"/>
  <c r="F2072" i="5"/>
  <c r="E2212" i="5"/>
  <c r="X2212" i="5" s="1"/>
  <c r="H2244" i="5"/>
  <c r="E2296" i="5"/>
  <c r="X2296" i="5" s="1"/>
  <c r="G2356" i="5"/>
  <c r="I1168" i="5"/>
  <c r="E960" i="5"/>
  <c r="X960" i="5" s="1"/>
  <c r="I2028" i="5"/>
  <c r="J1120" i="5"/>
  <c r="I1620" i="5"/>
  <c r="R2244" i="5"/>
  <c r="E1318" i="5"/>
  <c r="X1318" i="5" s="1"/>
  <c r="H932" i="5"/>
  <c r="I816" i="5"/>
  <c r="I880" i="5"/>
  <c r="J1520" i="5"/>
  <c r="R1584" i="5"/>
  <c r="H1964" i="5"/>
  <c r="R1964" i="5"/>
  <c r="G2072" i="5"/>
  <c r="R2296" i="5"/>
  <c r="E2416" i="5"/>
  <c r="X2416" i="5" s="1"/>
  <c r="F1620" i="5"/>
  <c r="I2356" i="5"/>
  <c r="R2356" i="5"/>
  <c r="H2416" i="5"/>
  <c r="I2440" i="5"/>
  <c r="I1446" i="5"/>
  <c r="E760" i="5"/>
  <c r="X760" i="5" s="1"/>
  <c r="H1712" i="5"/>
  <c r="R760" i="5"/>
  <c r="F816" i="5"/>
  <c r="G960" i="5"/>
  <c r="F1056" i="5"/>
  <c r="H1168" i="5"/>
  <c r="H1228" i="5"/>
  <c r="G1416" i="5"/>
  <c r="F1712" i="5"/>
  <c r="F1792" i="5"/>
  <c r="F1892" i="5"/>
  <c r="I1892" i="5"/>
  <c r="G2188" i="5"/>
  <c r="I2212" i="5"/>
  <c r="G2212" i="5"/>
  <c r="H2296" i="5"/>
  <c r="H2356" i="5"/>
  <c r="G2440" i="5"/>
  <c r="E932" i="5"/>
  <c r="X932" i="5" s="1"/>
  <c r="R1120" i="5"/>
  <c r="G1120" i="5"/>
  <c r="R1520" i="5"/>
  <c r="E1584" i="5"/>
  <c r="X1584" i="5" s="1"/>
  <c r="H760"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G932" i="5"/>
  <c r="F2296" i="5"/>
  <c r="J2072" i="5"/>
  <c r="H816" i="5"/>
  <c r="R880" i="5"/>
  <c r="J932" i="5"/>
  <c r="R1416" i="5"/>
  <c r="H1520" i="5"/>
  <c r="H1584" i="5"/>
  <c r="E1964" i="5"/>
  <c r="X1964" i="5" s="1"/>
  <c r="J2296" i="5"/>
  <c r="G2416" i="5"/>
  <c r="E1228" i="5"/>
  <c r="X1228" i="5" s="1"/>
  <c r="E2188" i="5"/>
  <c r="X2188" i="5" s="1"/>
  <c r="J880" i="5"/>
  <c r="I2416" i="5"/>
  <c r="R2028" i="5"/>
  <c r="J1964" i="5"/>
  <c r="E2028" i="5"/>
  <c r="X2028" i="5" s="1"/>
  <c r="J2244" i="5"/>
  <c r="H2028" i="5"/>
  <c r="I760" i="5"/>
  <c r="G816" i="5"/>
  <c r="R960" i="5"/>
  <c r="E1056" i="5"/>
  <c r="X1056" i="5" s="1"/>
  <c r="R1056" i="5"/>
  <c r="I1228" i="5"/>
  <c r="I1416" i="5"/>
  <c r="I1712" i="5"/>
  <c r="J1712" i="5"/>
  <c r="H1792" i="5"/>
  <c r="I1792" i="5"/>
  <c r="R1892" i="5"/>
  <c r="F2188" i="5"/>
  <c r="F2212" i="5"/>
  <c r="R2212" i="5"/>
  <c r="G2296" i="5"/>
  <c r="J2356" i="5"/>
  <c r="R932" i="5"/>
  <c r="R1620" i="5"/>
  <c r="E1120" i="5"/>
  <c r="X1120" i="5" s="1"/>
  <c r="R1168" i="5"/>
  <c r="J1792" i="5"/>
  <c r="I131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F969" i="5"/>
  <c r="R969" i="5"/>
  <c r="I1957" i="5"/>
  <c r="G727" i="5"/>
  <c r="J1138" i="5"/>
  <c r="J714" i="5"/>
  <c r="I990" i="5"/>
  <c r="H958" i="5"/>
  <c r="E1534" i="5"/>
  <c r="X1534" i="5" s="1"/>
  <c r="H1734" i="5"/>
  <c r="J1818" i="5"/>
  <c r="G2138" i="5"/>
  <c r="I2242" i="5"/>
  <c r="G2306" i="5"/>
  <c r="H1870" i="5"/>
  <c r="J699"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R1557" i="5"/>
  <c r="I2005" i="5"/>
  <c r="I757" i="5"/>
  <c r="H24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J969" i="5"/>
  <c r="J1957" i="5"/>
  <c r="F1957" i="5"/>
  <c r="F902" i="5"/>
  <c r="I922" i="5"/>
  <c r="H1358" i="5"/>
  <c r="G1218" i="5"/>
  <c r="J1398" i="5"/>
  <c r="F1966" i="5"/>
  <c r="G1358" i="5"/>
  <c r="I2062" i="5"/>
  <c r="H2062" i="5"/>
  <c r="R2062" i="5"/>
  <c r="J2062" i="5"/>
  <c r="E2062" i="5"/>
  <c r="X2062" i="5" s="1"/>
  <c r="G1398" i="5"/>
  <c r="E1489" i="5"/>
  <c r="X1489" i="5" s="1"/>
  <c r="F1709" i="5"/>
  <c r="I1709" i="5"/>
  <c r="I1389" i="5"/>
  <c r="I1129" i="5"/>
  <c r="R2005" i="5"/>
  <c r="E1229" i="5"/>
  <c r="X1229" i="5" s="1"/>
  <c r="J1749" i="5"/>
  <c r="J2005" i="5"/>
  <c r="E2481" i="5"/>
  <c r="X2481" i="5" s="1"/>
  <c r="E685" i="5"/>
  <c r="X685" i="5" s="1"/>
  <c r="F685" i="5"/>
  <c r="E833" i="5"/>
  <c r="X833" i="5" s="1"/>
  <c r="J893" i="5"/>
  <c r="I893" i="5"/>
  <c r="G929" i="5"/>
  <c r="R929" i="5"/>
  <c r="F1129" i="5"/>
  <c r="J1229" i="5"/>
  <c r="R1301" i="5"/>
  <c r="R1389" i="5"/>
  <c r="J1429" i="5"/>
  <c r="H1429" i="5"/>
  <c r="F1557" i="5"/>
  <c r="H1589" i="5"/>
  <c r="G757" i="5"/>
  <c r="R757" i="5"/>
  <c r="G785" i="5"/>
  <c r="H1489" i="5"/>
  <c r="R1749" i="5"/>
  <c r="I1865" i="5"/>
  <c r="H1865" i="5"/>
  <c r="H969" i="5"/>
  <c r="E1957" i="5"/>
  <c r="X1957" i="5" s="1"/>
  <c r="H2005" i="5"/>
  <c r="I2481" i="5"/>
  <c r="I815" i="5"/>
  <c r="F686" i="5"/>
  <c r="R870" i="5"/>
  <c r="G890" i="5"/>
  <c r="J1050" i="5"/>
  <c r="R1382" i="5"/>
  <c r="R1010" i="5"/>
  <c r="E1266" i="5"/>
  <c r="X1266" i="5" s="1"/>
  <c r="F1398" i="5"/>
  <c r="H1754" i="5"/>
  <c r="I1966" i="5"/>
  <c r="F2062" i="5"/>
  <c r="R2382" i="5"/>
  <c r="I838" i="5"/>
  <c r="J782" i="5"/>
  <c r="I914" i="5"/>
  <c r="G2035" i="5"/>
  <c r="H2035" i="5"/>
  <c r="J2035" i="5"/>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R2035" i="5"/>
  <c r="J971" i="5"/>
  <c r="F991" i="5"/>
  <c r="R1083" i="5"/>
  <c r="F1319" i="5"/>
  <c r="J1583" i="5"/>
  <c r="G947" i="5"/>
  <c r="F1011" i="5"/>
  <c r="F1239" i="5"/>
  <c r="E1699" i="5"/>
  <c r="X1699" i="5" s="1"/>
  <c r="F2183" i="5"/>
  <c r="E2295" i="5"/>
  <c r="X2295" i="5" s="1"/>
  <c r="F2295" i="5"/>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A16" i="6"/>
  <c r="G1448" i="5"/>
  <c r="I1907" i="5"/>
  <c r="E2095" i="5"/>
  <c r="X2095" i="5" s="1"/>
  <c r="G2252" i="5"/>
  <c r="G2216" i="5"/>
  <c r="G1759" i="5"/>
  <c r="G1544" i="5"/>
  <c r="R1671"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H971" i="5"/>
  <c r="R971" i="5"/>
  <c r="J991" i="5"/>
  <c r="I1083" i="5"/>
  <c r="G1319" i="5"/>
  <c r="G1583" i="5"/>
  <c r="E1583" i="5"/>
  <c r="X1583" i="5" s="1"/>
  <c r="J1951" i="5"/>
  <c r="I2035" i="5"/>
  <c r="F947" i="5"/>
  <c r="E1239" i="5"/>
  <c r="X1239" i="5" s="1"/>
  <c r="I1239" i="5"/>
  <c r="J1699" i="5"/>
  <c r="R2183" i="5"/>
  <c r="R1803" i="5"/>
  <c r="F2035" i="5"/>
  <c r="E991" i="5"/>
  <c r="X991" i="5" s="1"/>
  <c r="R2227" i="5"/>
  <c r="J830" i="5"/>
  <c r="E2347" i="5"/>
  <c r="X2347" i="5" s="1"/>
  <c r="G2347" i="5"/>
  <c r="I2347" i="5"/>
  <c r="G820" i="5"/>
  <c r="G2192" i="5"/>
  <c r="G2420" i="5"/>
  <c r="R1907" i="5"/>
  <c r="I2095" i="5"/>
  <c r="I2131" i="5"/>
  <c r="H2131" i="5"/>
  <c r="R1759" i="5"/>
  <c r="H1759" i="5"/>
  <c r="F1671" i="5"/>
  <c r="G1671" i="5"/>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I971" i="5"/>
  <c r="R991" i="5"/>
  <c r="R1319" i="5"/>
  <c r="G1451" i="5"/>
  <c r="R1583" i="5"/>
  <c r="F1583" i="5"/>
  <c r="E2035" i="5"/>
  <c r="X2035" i="5" s="1"/>
  <c r="H1239" i="5"/>
  <c r="G1239" i="5"/>
  <c r="G1699" i="5"/>
  <c r="I2295" i="5"/>
  <c r="J2295" i="5"/>
  <c r="J2183" i="5"/>
  <c r="R2295"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I1795" i="5"/>
  <c r="R1530" i="5"/>
  <c r="G810" i="5"/>
  <c r="J787" i="5"/>
  <c r="I739" i="5"/>
  <c r="I1646" i="5"/>
  <c r="I1746" i="5"/>
  <c r="J1746" i="5"/>
  <c r="R1810" i="5"/>
  <c r="J1906" i="5"/>
  <c r="H2126" i="5"/>
  <c r="H2178" i="5"/>
  <c r="G2178" i="5"/>
  <c r="J2290" i="5"/>
  <c r="E2366" i="5"/>
  <c r="X2366" i="5" s="1"/>
  <c r="J2366" i="5"/>
  <c r="I2418" i="5"/>
  <c r="E2418" i="5"/>
  <c r="X2418" i="5" s="1"/>
  <c r="E2010" i="5"/>
  <c r="X2010" i="5" s="1"/>
  <c r="E2075" i="5"/>
  <c r="X2075" i="5" s="1"/>
  <c r="I979" i="5"/>
  <c r="H759" i="5"/>
  <c r="G826" i="5"/>
  <c r="H1746" i="5"/>
  <c r="J1530" i="5"/>
  <c r="E2291" i="5"/>
  <c r="X2291" i="5" s="1"/>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J1795" i="5"/>
  <c r="F826" i="5"/>
  <c r="F942" i="5"/>
  <c r="J826" i="5"/>
  <c r="G958" i="5"/>
  <c r="R1795" i="5"/>
  <c r="I2010" i="5"/>
  <c r="G2010" i="5"/>
  <c r="J2026" i="5"/>
  <c r="H2142" i="5"/>
  <c r="E914" i="5"/>
  <c r="X914" i="5" s="1"/>
  <c r="E866" i="5"/>
  <c r="X866" i="5" s="1"/>
  <c r="I714" i="5"/>
  <c r="G1010" i="5"/>
  <c r="E1042" i="5"/>
  <c r="X1042" i="5" s="1"/>
  <c r="G1803" i="5"/>
  <c r="E683" i="5"/>
  <c r="X683" i="5" s="1"/>
  <c r="R1051" i="5"/>
  <c r="R1370" i="5"/>
  <c r="I758" i="5"/>
  <c r="F1370" i="5"/>
  <c r="H810" i="5"/>
  <c r="H1071" i="5"/>
  <c r="F1071" i="5"/>
  <c r="E1951" i="5"/>
  <c r="X1951" i="5" s="1"/>
  <c r="I1011" i="5"/>
  <c r="H891" i="5"/>
  <c r="R1011" i="5"/>
  <c r="J1695" i="5"/>
  <c r="E2003" i="5"/>
  <c r="X2003" i="5" s="1"/>
  <c r="F806" i="5"/>
  <c r="F1130" i="5"/>
  <c r="H1382"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I2059" i="5"/>
  <c r="G2059" i="5"/>
  <c r="I2323" i="5"/>
  <c r="R2323" i="5"/>
  <c r="R818" i="5"/>
  <c r="I818" i="5"/>
  <c r="G818" i="5"/>
  <c r="J1394" i="5"/>
  <c r="R1394" i="5"/>
  <c r="R1722" i="5"/>
  <c r="F1722" i="5"/>
  <c r="R2018" i="5"/>
  <c r="G2018" i="5"/>
  <c r="I2018" i="5"/>
  <c r="J2018" i="5"/>
  <c r="F2018" i="5"/>
  <c r="I2038" i="5"/>
  <c r="H2038" i="5"/>
  <c r="R2038" i="5"/>
  <c r="G1071" i="5"/>
  <c r="I1951" i="5"/>
  <c r="F1951" i="5"/>
  <c r="R891" i="5"/>
  <c r="I891" i="5"/>
  <c r="E1011" i="5"/>
  <c r="X1011" i="5" s="1"/>
  <c r="I2003" i="5"/>
  <c r="J806" i="5"/>
  <c r="E818" i="5"/>
  <c r="X818" i="5" s="1"/>
  <c r="R922" i="5"/>
  <c r="H922" i="5"/>
  <c r="F938" i="5"/>
  <c r="I1050" i="5"/>
  <c r="J1382" i="5"/>
  <c r="R1098" i="5"/>
  <c r="G1130" i="5"/>
  <c r="I1394" i="5"/>
  <c r="G1394" i="5"/>
  <c r="R1662" i="5"/>
  <c r="E1662" i="5"/>
  <c r="X1662" i="5" s="1"/>
  <c r="H1722" i="5"/>
  <c r="J1722" i="5"/>
  <c r="E2038" i="5"/>
  <c r="X2038" i="5" s="1"/>
  <c r="H1011" i="5"/>
  <c r="F818" i="5"/>
  <c r="G922" i="5"/>
  <c r="R770" i="5"/>
  <c r="H770" i="5"/>
  <c r="J906" i="5"/>
  <c r="F906" i="5"/>
  <c r="I1974" i="5"/>
  <c r="G1974" i="5"/>
  <c r="F1974" i="5"/>
  <c r="I2346" i="5"/>
  <c r="J2346" i="5"/>
  <c r="R2346" i="5"/>
  <c r="E2346" i="5"/>
  <c r="X2346" i="5" s="1"/>
  <c r="F2346" i="5"/>
  <c r="G751" i="5"/>
  <c r="F751" i="5"/>
  <c r="J1555" i="5"/>
  <c r="H1555" i="5"/>
  <c r="F891" i="5"/>
  <c r="I1071" i="5"/>
  <c r="H1951" i="5"/>
  <c r="G1951" i="5"/>
  <c r="G891" i="5"/>
  <c r="J1011" i="5"/>
  <c r="H1695" i="5"/>
  <c r="H2003" i="5"/>
  <c r="E1098" i="5"/>
  <c r="X1098" i="5" s="1"/>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691" i="5"/>
  <c r="G691" i="5"/>
  <c r="E831" i="5"/>
  <c r="X831" i="5" s="1"/>
  <c r="R831" i="5"/>
  <c r="E947" i="5"/>
  <c r="X947" i="5" s="1"/>
  <c r="R947" i="5"/>
  <c r="H967" i="5"/>
  <c r="I967" i="5"/>
  <c r="J1523" i="5"/>
  <c r="E782" i="5"/>
  <c r="X782" i="5" s="1"/>
  <c r="H782" i="5"/>
  <c r="H2115" i="5"/>
  <c r="J2115" i="5"/>
  <c r="H2482" i="5"/>
  <c r="J1518" i="5"/>
  <c r="H2026" i="5"/>
  <c r="R919" i="5"/>
  <c r="E1810" i="5"/>
  <c r="X1810" i="5" s="1"/>
  <c r="R1330" i="5"/>
  <c r="F874" i="5"/>
  <c r="H874" i="5"/>
  <c r="I902" i="5"/>
  <c r="G902" i="5"/>
  <c r="E1518" i="5"/>
  <c r="X1518" i="5" s="1"/>
  <c r="R1183" i="5"/>
  <c r="J1183" i="5"/>
  <c r="G919" i="5"/>
  <c r="F787" i="5"/>
  <c r="J887" i="5"/>
  <c r="I887" i="5"/>
  <c r="E1003" i="5"/>
  <c r="X1003" i="5" s="1"/>
  <c r="H1003" i="5"/>
  <c r="J990" i="5"/>
  <c r="E990" i="5"/>
  <c r="X990" i="5" s="1"/>
  <c r="I1714" i="5"/>
  <c r="E1714" i="5"/>
  <c r="X1714" i="5" s="1"/>
  <c r="F1754" i="5"/>
  <c r="E1754" i="5"/>
  <c r="X1754" i="5" s="1"/>
  <c r="I2211" i="5"/>
  <c r="H2211" i="5"/>
  <c r="E662" i="5"/>
  <c r="X662" i="5" s="1"/>
  <c r="R690" i="5"/>
  <c r="G770" i="5"/>
  <c r="H814" i="5"/>
  <c r="E822" i="5"/>
  <c r="X822" i="5" s="1"/>
  <c r="J902" i="5"/>
  <c r="F958" i="5"/>
  <c r="G1558" i="5"/>
  <c r="G2490" i="5"/>
  <c r="J690" i="5"/>
  <c r="I66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1092" i="5"/>
  <c r="H2079" i="5"/>
  <c r="G1884" i="5"/>
  <c r="R2491" i="5"/>
  <c r="F1492" i="5"/>
  <c r="I1340" i="5"/>
  <c r="I1492" i="5"/>
  <c r="J1884" i="5"/>
  <c r="R2332" i="5"/>
  <c r="H972" i="5"/>
  <c r="H1112" i="5"/>
  <c r="I2332" i="5"/>
  <c r="J972" i="5"/>
  <c r="I1112" i="5"/>
  <c r="E1208" i="5"/>
  <c r="X1208" i="5" s="1"/>
  <c r="G1208" i="5"/>
  <c r="J1560" i="5"/>
  <c r="E972" i="5"/>
  <c r="X972" i="5" s="1"/>
  <c r="R804" i="5"/>
  <c r="G972" i="5"/>
  <c r="E2400" i="5"/>
  <c r="X2400" i="5" s="1"/>
  <c r="I1784" i="5"/>
  <c r="I1900" i="5"/>
  <c r="F1900" i="5"/>
  <c r="I804" i="5"/>
  <c r="E1900" i="5"/>
  <c r="X1900" i="5" s="1"/>
  <c r="E2448" i="5"/>
  <c r="X2448" i="5" s="1"/>
  <c r="F2071" i="5"/>
  <c r="H1820" i="5"/>
  <c r="F1560" i="5"/>
  <c r="I2471"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G1560" i="5"/>
  <c r="R1591" i="5"/>
  <c r="E1212" i="5"/>
  <c r="X1212" i="5" s="1"/>
  <c r="R1117" i="5"/>
  <c r="J1077" i="5"/>
  <c r="R1208" i="5"/>
  <c r="E1819" i="5"/>
  <c r="X1819" i="5" s="1"/>
  <c r="I1560" i="5"/>
  <c r="H1560" i="5"/>
  <c r="F1208" i="5"/>
  <c r="I1591" i="5"/>
  <c r="J2332" i="5"/>
  <c r="H1117" i="5"/>
  <c r="E2279" i="5"/>
  <c r="X2279" i="5" s="1"/>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H2279"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1225" i="5"/>
  <c r="E1225" i="5"/>
  <c r="X1225" i="5" s="1"/>
  <c r="R1225" i="5"/>
  <c r="F1225" i="5"/>
  <c r="H1225" i="5"/>
  <c r="J1225" i="5"/>
  <c r="H1381" i="5"/>
  <c r="J1381" i="5"/>
  <c r="E1381" i="5"/>
  <c r="X1381" i="5" s="1"/>
  <c r="R1381" i="5"/>
  <c r="F1381" i="5"/>
  <c r="I1381" i="5"/>
  <c r="H1640" i="5"/>
  <c r="E1640" i="5"/>
  <c r="X1640" i="5" s="1"/>
  <c r="I1640" i="5"/>
  <c r="R1640" i="5"/>
  <c r="J1640" i="5"/>
  <c r="F1640" i="5"/>
  <c r="E1079" i="5"/>
  <c r="X1079" i="5" s="1"/>
  <c r="H1079" i="5"/>
  <c r="J1079" i="5"/>
  <c r="R1079" i="5"/>
  <c r="F1079" i="5"/>
  <c r="I1079" i="5"/>
  <c r="I1191" i="5"/>
  <c r="J1191" i="5"/>
  <c r="E1191" i="5"/>
  <c r="X1191" i="5" s="1"/>
  <c r="R1191" i="5"/>
  <c r="F1191" i="5"/>
  <c r="H1191" i="5"/>
  <c r="F1631" i="5"/>
  <c r="R1631" i="5"/>
  <c r="E1631" i="5"/>
  <c r="X1631" i="5" s="1"/>
  <c r="H1631" i="5"/>
  <c r="I1631" i="5"/>
  <c r="J1631" i="5"/>
  <c r="F1791" i="5"/>
  <c r="H1791" i="5"/>
  <c r="J1791" i="5"/>
  <c r="H2187" i="5"/>
  <c r="F2187"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R1298" i="5"/>
  <c r="E1298" i="5"/>
  <c r="X1298" i="5" s="1"/>
  <c r="H1298" i="5"/>
  <c r="F1298" i="5"/>
  <c r="J1298" i="5"/>
  <c r="I1298" i="5"/>
  <c r="H1970" i="5"/>
  <c r="I1970" i="5"/>
  <c r="F1970" i="5"/>
  <c r="E1970" i="5"/>
  <c r="X1970" i="5" s="1"/>
  <c r="J1970" i="5"/>
  <c r="R1970"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G1160"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F32" i="6"/>
  <c r="F47" i="6"/>
  <c r="F37" i="6"/>
  <c r="H37" i="6" s="1"/>
  <c r="F64" i="6"/>
  <c r="F42" i="6"/>
  <c r="C2" i="6"/>
  <c r="H61" i="6"/>
  <c r="D37" i="4"/>
  <c r="D43" i="4"/>
  <c r="D61" i="4"/>
  <c r="D55" i="4"/>
  <c r="D68" i="4"/>
  <c r="D31" i="4"/>
  <c r="D49" i="4"/>
  <c r="G36" i="6" s="1"/>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72" i="5"/>
  <c r="X672" i="5" s="1"/>
  <c r="F672" i="5"/>
  <c r="R672" i="5"/>
  <c r="H672" i="5"/>
  <c r="J672" i="5"/>
  <c r="I672" i="5"/>
  <c r="H748" i="5"/>
  <c r="F748" i="5"/>
  <c r="I748" i="5"/>
  <c r="R748" i="5"/>
  <c r="E748" i="5"/>
  <c r="X748" i="5" s="1"/>
  <c r="J748"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H42" i="6" l="1"/>
  <c r="H47" i="6"/>
  <c r="F50" i="6"/>
  <c r="H25" i="6"/>
  <c r="C25" i="6" s="1"/>
  <c r="F41" i="6"/>
  <c r="H41" i="6" s="1"/>
  <c r="F63" i="6"/>
  <c r="H36" i="6"/>
  <c r="C36" i="6" s="1"/>
  <c r="V56" i="5"/>
  <c r="R56" i="5" s="1"/>
  <c r="V540" i="5"/>
  <c r="F540" i="5" s="1"/>
  <c r="V72" i="5"/>
  <c r="R72" i="5" s="1"/>
  <c r="V17" i="5"/>
  <c r="V467" i="5"/>
  <c r="E467" i="5" s="1"/>
  <c r="AB8" i="5"/>
  <c r="V28" i="5"/>
  <c r="AB66" i="5"/>
  <c r="AB23" i="5"/>
  <c r="AB34" i="5"/>
  <c r="V50" i="5"/>
  <c r="AB57" i="5"/>
  <c r="V63" i="5"/>
  <c r="AB82" i="5"/>
  <c r="AB10" i="5"/>
  <c r="V12" i="5"/>
  <c r="AB20" i="5"/>
  <c r="AB41" i="5"/>
  <c r="V60" i="5"/>
  <c r="AB100" i="5"/>
  <c r="V22" i="5"/>
  <c r="V6" i="5"/>
  <c r="V13" i="5"/>
  <c r="V18" i="5"/>
  <c r="AB24" i="5"/>
  <c r="V74" i="5"/>
  <c r="V81" i="5"/>
  <c r="AB93" i="5"/>
  <c r="V110" i="5"/>
  <c r="V128" i="5"/>
  <c r="V145" i="5"/>
  <c r="V162" i="5"/>
  <c r="V194" i="5"/>
  <c r="AB148" i="5"/>
  <c r="V185" i="5"/>
  <c r="G185" i="5" s="1"/>
  <c r="AB47" i="5"/>
  <c r="AB79" i="5"/>
  <c r="AB92" i="5"/>
  <c r="V132" i="5"/>
  <c r="AB156" i="5"/>
  <c r="V169" i="5"/>
  <c r="V92" i="5"/>
  <c r="AB112" i="5"/>
  <c r="V127" i="5"/>
  <c r="V156" i="5"/>
  <c r="AB176" i="5"/>
  <c r="V192" i="5"/>
  <c r="G192" i="5" s="1"/>
  <c r="V222" i="5"/>
  <c r="G222" i="5" s="1"/>
  <c r="AB240" i="5"/>
  <c r="AB265" i="5"/>
  <c r="V218" i="5"/>
  <c r="V235" i="5"/>
  <c r="G235" i="5" s="1"/>
  <c r="V267" i="5"/>
  <c r="V190" i="5"/>
  <c r="G190" i="5" s="1"/>
  <c r="AB217" i="5"/>
  <c r="AB256" i="5"/>
  <c r="AB276" i="5"/>
  <c r="AB192" i="5"/>
  <c r="AB213" i="5"/>
  <c r="AB247" i="5"/>
  <c r="AB266" i="5"/>
  <c r="V281" i="5"/>
  <c r="V287" i="5"/>
  <c r="G287" i="5" s="1"/>
  <c r="V316" i="5"/>
  <c r="G316" i="5" s="1"/>
  <c r="V336" i="5"/>
  <c r="G336" i="5" s="1"/>
  <c r="V14" i="5"/>
  <c r="V21" i="5"/>
  <c r="V26" i="5"/>
  <c r="AB32" i="5"/>
  <c r="V40" i="5"/>
  <c r="AB54" i="5"/>
  <c r="V62" i="5"/>
  <c r="AB75" i="5"/>
  <c r="V104" i="5"/>
  <c r="V27" i="5"/>
  <c r="AB36" i="5"/>
  <c r="V46" i="5"/>
  <c r="AB53" i="5"/>
  <c r="AB60" i="5"/>
  <c r="V69" i="5"/>
  <c r="V79" i="5"/>
  <c r="V99" i="5"/>
  <c r="AB9" i="5"/>
  <c r="AB16" i="5"/>
  <c r="V30" i="5"/>
  <c r="V36" i="5"/>
  <c r="V45" i="5"/>
  <c r="V57" i="5"/>
  <c r="V67" i="5"/>
  <c r="AB87" i="5"/>
  <c r="AB5" i="5"/>
  <c r="V8" i="5"/>
  <c r="V9" i="5"/>
  <c r="V16" i="5"/>
  <c r="V20" i="5"/>
  <c r="AB28" i="5"/>
  <c r="AB43" i="5"/>
  <c r="V59" i="5"/>
  <c r="AB80" i="5"/>
  <c r="V109" i="5"/>
  <c r="V78" i="5"/>
  <c r="AB83" i="5"/>
  <c r="V90" i="5"/>
  <c r="V96" i="5"/>
  <c r="AB101" i="5"/>
  <c r="V107" i="5"/>
  <c r="V113" i="5"/>
  <c r="V118" i="5"/>
  <c r="AB125" i="5"/>
  <c r="V130" i="5"/>
  <c r="AB136" i="5"/>
  <c r="V142" i="5"/>
  <c r="AB147" i="5"/>
  <c r="V154" i="5"/>
  <c r="V160" i="5"/>
  <c r="AB165" i="5"/>
  <c r="V171" i="5"/>
  <c r="V177" i="5"/>
  <c r="G177" i="5" s="1"/>
  <c r="V183" i="5"/>
  <c r="G183" i="5" s="1"/>
  <c r="AB116" i="5"/>
  <c r="AB121" i="5"/>
  <c r="V133" i="5"/>
  <c r="V141" i="5"/>
  <c r="AB151" i="5"/>
  <c r="V163" i="5"/>
  <c r="V168" i="5"/>
  <c r="AB180" i="5"/>
  <c r="V39" i="5"/>
  <c r="V43" i="5"/>
  <c r="AB51" i="5"/>
  <c r="V64" i="5"/>
  <c r="V71" i="5"/>
  <c r="V75" i="5"/>
  <c r="V87" i="5"/>
  <c r="V100" i="5"/>
  <c r="AB111" i="5"/>
  <c r="AB124" i="5"/>
  <c r="V137" i="5"/>
  <c r="V151" i="5"/>
  <c r="V164" i="5"/>
  <c r="AB175" i="5"/>
  <c r="AB90" i="5"/>
  <c r="V95" i="5"/>
  <c r="AB102" i="5"/>
  <c r="AB110" i="5"/>
  <c r="AB114" i="5"/>
  <c r="V124" i="5"/>
  <c r="AB129" i="5"/>
  <c r="AB139" i="5"/>
  <c r="AB144" i="5"/>
  <c r="AB154" i="5"/>
  <c r="V159" i="5"/>
  <c r="AB166" i="5"/>
  <c r="AB174" i="5"/>
  <c r="AB178" i="5"/>
  <c r="V193" i="5"/>
  <c r="G193" i="5" s="1"/>
  <c r="V188" i="5"/>
  <c r="G188" i="5" s="1"/>
  <c r="AB194" i="5"/>
  <c r="AB204" i="5"/>
  <c r="V215" i="5"/>
  <c r="G215" i="5" s="1"/>
  <c r="V225" i="5"/>
  <c r="G225" i="5" s="1"/>
  <c r="AB230" i="5"/>
  <c r="AB235" i="5"/>
  <c r="V247" i="5"/>
  <c r="G247" i="5" s="1"/>
  <c r="V257" i="5"/>
  <c r="G257" i="5" s="1"/>
  <c r="AB262" i="5"/>
  <c r="AB267" i="5"/>
  <c r="V277" i="5"/>
  <c r="G277" i="5" s="1"/>
  <c r="V296" i="5"/>
  <c r="G296" i="5" s="1"/>
  <c r="V204" i="5"/>
  <c r="G204" i="5" s="1"/>
  <c r="AB210" i="5"/>
  <c r="AB220" i="5"/>
  <c r="AB231" i="5"/>
  <c r="AB237" i="5"/>
  <c r="V242" i="5"/>
  <c r="G242" i="5" s="1"/>
  <c r="AB250" i="5"/>
  <c r="AB263" i="5"/>
  <c r="AB269" i="5"/>
  <c r="V280" i="5"/>
  <c r="G280" i="5" s="1"/>
  <c r="V301" i="5"/>
  <c r="G301" i="5" s="1"/>
  <c r="V195" i="5"/>
  <c r="G195" i="5" s="1"/>
  <c r="AB199" i="5"/>
  <c r="V209" i="5"/>
  <c r="G209" i="5" s="1"/>
  <c r="AB214" i="5"/>
  <c r="V220" i="5"/>
  <c r="G220" i="5" s="1"/>
  <c r="V231" i="5"/>
  <c r="G231" i="5" s="1"/>
  <c r="V241" i="5"/>
  <c r="G241" i="5" s="1"/>
  <c r="AB246" i="5"/>
  <c r="AB251" i="5"/>
  <c r="V263" i="5"/>
  <c r="G263" i="5" s="1"/>
  <c r="V273" i="5"/>
  <c r="G273" i="5" s="1"/>
  <c r="V285" i="5"/>
  <c r="G285" i="5" s="1"/>
  <c r="V182" i="5"/>
  <c r="G182" i="5" s="1"/>
  <c r="AB188" i="5"/>
  <c r="V199" i="5"/>
  <c r="G199" i="5" s="1"/>
  <c r="V211" i="5"/>
  <c r="G211" i="5" s="1"/>
  <c r="AB215" i="5"/>
  <c r="V224" i="5"/>
  <c r="G224" i="5" s="1"/>
  <c r="AB228" i="5"/>
  <c r="V245" i="5"/>
  <c r="G245" i="5" s="1"/>
  <c r="V251" i="5"/>
  <c r="G251" i="5" s="1"/>
  <c r="V256" i="5"/>
  <c r="G256" i="5" s="1"/>
  <c r="AB260" i="5"/>
  <c r="V274" i="5"/>
  <c r="G274" i="5" s="1"/>
  <c r="AB278" i="5"/>
  <c r="AB290" i="5"/>
  <c r="AB285" i="5"/>
  <c r="AB296" i="5"/>
  <c r="AB301" i="5"/>
  <c r="AB312" i="5"/>
  <c r="AB318" i="5"/>
  <c r="AB333" i="5"/>
  <c r="AB344" i="5"/>
  <c r="V355" i="5"/>
  <c r="G355" i="5" s="1"/>
  <c r="AB363" i="5"/>
  <c r="AB308" i="5"/>
  <c r="AB313" i="5"/>
  <c r="AB323" i="5"/>
  <c r="AB327" i="5"/>
  <c r="AB332" i="5"/>
  <c r="AB339" i="5"/>
  <c r="V343" i="5"/>
  <c r="G343" i="5" s="1"/>
  <c r="V353" i="5"/>
  <c r="G353" i="5" s="1"/>
  <c r="V363" i="5"/>
  <c r="G363" i="5" s="1"/>
  <c r="V297" i="5"/>
  <c r="G297" i="5" s="1"/>
  <c r="V308" i="5"/>
  <c r="G308" i="5" s="1"/>
  <c r="V313" i="5"/>
  <c r="G313" i="5" s="1"/>
  <c r="V322" i="5"/>
  <c r="G322" i="5" s="1"/>
  <c r="V328" i="5"/>
  <c r="G328" i="5" s="1"/>
  <c r="V332" i="5"/>
  <c r="G332" i="5" s="1"/>
  <c r="V339" i="5"/>
  <c r="G339" i="5" s="1"/>
  <c r="AB345" i="5"/>
  <c r="V345" i="5"/>
  <c r="G345" i="5" s="1"/>
  <c r="V352" i="5"/>
  <c r="G352" i="5" s="1"/>
  <c r="V362" i="5"/>
  <c r="G362" i="5" s="1"/>
  <c r="AB282" i="5"/>
  <c r="AB289" i="5"/>
  <c r="AB300" i="5"/>
  <c r="AB305" i="5"/>
  <c r="V314" i="5"/>
  <c r="G314" i="5" s="1"/>
  <c r="V320" i="5"/>
  <c r="G320" i="5" s="1"/>
  <c r="AB337" i="5"/>
  <c r="V337" i="5"/>
  <c r="V350" i="5"/>
  <c r="G350" i="5" s="1"/>
  <c r="AB357" i="5"/>
  <c r="AB367" i="5"/>
  <c r="AB373" i="5"/>
  <c r="V385" i="5"/>
  <c r="G385" i="5" s="1"/>
  <c r="V401" i="5"/>
  <c r="G401" i="5" s="1"/>
  <c r="AB429" i="5"/>
  <c r="V446" i="5"/>
  <c r="G446" i="5" s="1"/>
  <c r="AB459" i="5"/>
  <c r="AB478" i="5"/>
  <c r="AB510" i="5"/>
  <c r="V389" i="5"/>
  <c r="G389" i="5" s="1"/>
  <c r="V405" i="5"/>
  <c r="G405" i="5" s="1"/>
  <c r="AB415" i="5"/>
  <c r="AB437" i="5"/>
  <c r="V451" i="5"/>
  <c r="G451" i="5" s="1"/>
  <c r="AB482" i="5"/>
  <c r="V504" i="5"/>
  <c r="G504" i="5" s="1"/>
  <c r="V375" i="5"/>
  <c r="G375" i="5" s="1"/>
  <c r="V391" i="5"/>
  <c r="G391" i="5" s="1"/>
  <c r="AB409" i="5"/>
  <c r="AB422" i="5"/>
  <c r="V447" i="5"/>
  <c r="V461" i="5"/>
  <c r="G461" i="5" s="1"/>
  <c r="V469" i="5"/>
  <c r="AB486" i="5"/>
  <c r="AB575" i="5"/>
  <c r="AB388" i="5"/>
  <c r="AB404" i="5"/>
  <c r="V412" i="5"/>
  <c r="G412" i="5" s="1"/>
  <c r="V430" i="5"/>
  <c r="G430" i="5" s="1"/>
  <c r="V441" i="5"/>
  <c r="G441" i="5" s="1"/>
  <c r="V452" i="5"/>
  <c r="G452" i="5" s="1"/>
  <c r="AB468" i="5"/>
  <c r="V477" i="5"/>
  <c r="G477" i="5" s="1"/>
  <c r="V374" i="5"/>
  <c r="G374" i="5" s="1"/>
  <c r="V382" i="5"/>
  <c r="G382" i="5" s="1"/>
  <c r="V390" i="5"/>
  <c r="G390" i="5" s="1"/>
  <c r="V398" i="5"/>
  <c r="G398" i="5" s="1"/>
  <c r="V406" i="5"/>
  <c r="G406" i="5" s="1"/>
  <c r="AB417" i="5"/>
  <c r="AB423" i="5"/>
  <c r="V437" i="5"/>
  <c r="G437" i="5" s="1"/>
  <c r="V442" i="5"/>
  <c r="G442" i="5" s="1"/>
  <c r="AB446" i="5"/>
  <c r="AB454" i="5"/>
  <c r="AB463" i="5"/>
  <c r="AB467" i="5"/>
  <c r="AB471" i="5"/>
  <c r="V484" i="5"/>
  <c r="G484" i="5" s="1"/>
  <c r="AB501" i="5"/>
  <c r="V515" i="5"/>
  <c r="G515" i="5" s="1"/>
  <c r="AB503" i="5"/>
  <c r="V503" i="5"/>
  <c r="V537" i="5"/>
  <c r="G537" i="5" s="1"/>
  <c r="V371" i="5"/>
  <c r="V378" i="5"/>
  <c r="G378" i="5" s="1"/>
  <c r="V386" i="5"/>
  <c r="G386" i="5" s="1"/>
  <c r="V394" i="5"/>
  <c r="V402" i="5"/>
  <c r="G402" i="5" s="1"/>
  <c r="AB408" i="5"/>
  <c r="AB412" i="5"/>
  <c r="AB425" i="5"/>
  <c r="V431" i="5"/>
  <c r="G431" i="5" s="1"/>
  <c r="V435" i="5"/>
  <c r="G435" i="5" s="1"/>
  <c r="AB450" i="5"/>
  <c r="AB458" i="5"/>
  <c r="AB473" i="5"/>
  <c r="V478" i="5"/>
  <c r="V492" i="5"/>
  <c r="G492" i="5" s="1"/>
  <c r="AB502" i="5"/>
  <c r="V522" i="5"/>
  <c r="G522" i="5" s="1"/>
  <c r="V557" i="5"/>
  <c r="G557" i="5" s="1"/>
  <c r="V509" i="5"/>
  <c r="AB524" i="5"/>
  <c r="V531" i="5"/>
  <c r="AB544" i="5"/>
  <c r="AB556" i="5"/>
  <c r="AB573" i="5"/>
  <c r="V489" i="5"/>
  <c r="G489" i="5" s="1"/>
  <c r="AB494" i="5"/>
  <c r="AB505" i="5"/>
  <c r="AB515" i="5"/>
  <c r="AB521" i="5"/>
  <c r="AB526" i="5"/>
  <c r="AB546" i="5"/>
  <c r="AB565" i="5"/>
  <c r="V578" i="5"/>
  <c r="G578" i="5" s="1"/>
  <c r="V485" i="5"/>
  <c r="G485" i="5" s="1"/>
  <c r="V493" i="5"/>
  <c r="G493" i="5" s="1"/>
  <c r="V501" i="5"/>
  <c r="V508" i="5"/>
  <c r="G508" i="5" s="1"/>
  <c r="AB519" i="5"/>
  <c r="V519" i="5"/>
  <c r="G519" i="5" s="1"/>
  <c r="AB539" i="5"/>
  <c r="V558" i="5"/>
  <c r="AB572" i="5"/>
  <c r="AB531" i="5"/>
  <c r="AB536" i="5"/>
  <c r="V541" i="5"/>
  <c r="AB548" i="5"/>
  <c r="AB557" i="5"/>
  <c r="AB562" i="5"/>
  <c r="V570" i="5"/>
  <c r="G570" i="5" s="1"/>
  <c r="V581" i="5"/>
  <c r="G581" i="5" s="1"/>
  <c r="V525" i="5"/>
  <c r="AB535" i="5"/>
  <c r="AB542" i="5"/>
  <c r="AB550" i="5"/>
  <c r="AB564" i="5"/>
  <c r="V568" i="5"/>
  <c r="G568" i="5" s="1"/>
  <c r="V574" i="5"/>
  <c r="AB15" i="5"/>
  <c r="AB22" i="5"/>
  <c r="AB27" i="5"/>
  <c r="AB33" i="5"/>
  <c r="AB46" i="5"/>
  <c r="AB55" i="5"/>
  <c r="AB63" i="5"/>
  <c r="V77" i="5"/>
  <c r="AB12" i="5"/>
  <c r="V29" i="5"/>
  <c r="V33" i="5"/>
  <c r="AB39" i="5"/>
  <c r="V47" i="5"/>
  <c r="V55" i="5"/>
  <c r="AB61" i="5"/>
  <c r="AB70" i="5"/>
  <c r="AB81" i="5"/>
  <c r="AB105" i="5"/>
  <c r="AB11" i="5"/>
  <c r="AB18" i="5"/>
  <c r="AB31" i="5"/>
  <c r="AB37" i="5"/>
  <c r="V49" i="5"/>
  <c r="AB59" i="5"/>
  <c r="AB68" i="5"/>
  <c r="V88" i="5"/>
  <c r="V15" i="5"/>
  <c r="V10" i="5"/>
  <c r="V11" i="5"/>
  <c r="AB17" i="5"/>
  <c r="AB21" i="5"/>
  <c r="V31" i="5"/>
  <c r="AB48" i="5"/>
  <c r="AB64" i="5"/>
  <c r="AB86" i="5"/>
  <c r="AB67" i="5"/>
  <c r="V80" i="5"/>
  <c r="AB85" i="5"/>
  <c r="V91" i="5"/>
  <c r="V97" i="5"/>
  <c r="V102" i="5"/>
  <c r="AB109" i="5"/>
  <c r="V114" i="5"/>
  <c r="AB120" i="5"/>
  <c r="V126" i="5"/>
  <c r="AB131" i="5"/>
  <c r="V138" i="5"/>
  <c r="V144" i="5"/>
  <c r="AB149" i="5"/>
  <c r="V155" i="5"/>
  <c r="V161" i="5"/>
  <c r="V166" i="5"/>
  <c r="AB173" i="5"/>
  <c r="V178" i="5"/>
  <c r="G178" i="5" s="1"/>
  <c r="V189" i="5"/>
  <c r="V117" i="5"/>
  <c r="V125" i="5"/>
  <c r="AB135" i="5"/>
  <c r="V147" i="5"/>
  <c r="V152" i="5"/>
  <c r="AB164" i="5"/>
  <c r="AB169" i="5"/>
  <c r="V181" i="5"/>
  <c r="G181" i="5" s="1"/>
  <c r="AB40" i="5"/>
  <c r="AB44" i="5"/>
  <c r="V54" i="5"/>
  <c r="V66" i="5"/>
  <c r="AB72" i="5"/>
  <c r="AB76" i="5"/>
  <c r="V89" i="5"/>
  <c r="V103" i="5"/>
  <c r="V116" i="5"/>
  <c r="AB127" i="5"/>
  <c r="AB140" i="5"/>
  <c r="V153" i="5"/>
  <c r="V167" i="5"/>
  <c r="V180" i="5"/>
  <c r="G180" i="5" s="1"/>
  <c r="AB91" i="5"/>
  <c r="AB96" i="5"/>
  <c r="AB106" i="5"/>
  <c r="V111" i="5"/>
  <c r="AB118" i="5"/>
  <c r="AB126" i="5"/>
  <c r="AB130" i="5"/>
  <c r="V140" i="5"/>
  <c r="AB145" i="5"/>
  <c r="AB155" i="5"/>
  <c r="AB160" i="5"/>
  <c r="AB170" i="5"/>
  <c r="V175" i="5"/>
  <c r="G175" i="5" s="1"/>
  <c r="AB182" i="5"/>
  <c r="AB196" i="5"/>
  <c r="AB189" i="5"/>
  <c r="AB200" i="5"/>
  <c r="V207" i="5"/>
  <c r="G207" i="5" s="1"/>
  <c r="AB218" i="5"/>
  <c r="V227" i="5"/>
  <c r="G227" i="5" s="1"/>
  <c r="V232" i="5"/>
  <c r="G232" i="5" s="1"/>
  <c r="AB236" i="5"/>
  <c r="V253" i="5"/>
  <c r="G253" i="5" s="1"/>
  <c r="V259" i="5"/>
  <c r="V264" i="5"/>
  <c r="G264" i="5" s="1"/>
  <c r="AB268" i="5"/>
  <c r="V278" i="5"/>
  <c r="V200" i="5"/>
  <c r="G200" i="5" s="1"/>
  <c r="AB205" i="5"/>
  <c r="AB216" i="5"/>
  <c r="V223" i="5"/>
  <c r="G223" i="5" s="1"/>
  <c r="V233" i="5"/>
  <c r="AB238" i="5"/>
  <c r="AB243" i="5"/>
  <c r="V255" i="5"/>
  <c r="V265" i="5"/>
  <c r="G265" i="5" s="1"/>
  <c r="AB270" i="5"/>
  <c r="AB291" i="5"/>
  <c r="AB186" i="5"/>
  <c r="V196" i="5"/>
  <c r="G196" i="5" s="1"/>
  <c r="V201" i="5"/>
  <c r="G201" i="5" s="1"/>
  <c r="V210" i="5"/>
  <c r="G210" i="5" s="1"/>
  <c r="V216" i="5"/>
  <c r="G216" i="5" s="1"/>
  <c r="AB221" i="5"/>
  <c r="V237" i="5"/>
  <c r="V243" i="5"/>
  <c r="G243" i="5" s="1"/>
  <c r="V248" i="5"/>
  <c r="AB252" i="5"/>
  <c r="V269" i="5"/>
  <c r="G269" i="5" s="1"/>
  <c r="AB274" i="5"/>
  <c r="AB292" i="5"/>
  <c r="AB184" i="5"/>
  <c r="V191" i="5"/>
  <c r="AB202" i="5"/>
  <c r="V212" i="5"/>
  <c r="G212" i="5" s="1"/>
  <c r="V217" i="5"/>
  <c r="G217" i="5" s="1"/>
  <c r="AB225" i="5"/>
  <c r="AB232" i="5"/>
  <c r="V246" i="5"/>
  <c r="G246" i="5" s="1"/>
  <c r="V252" i="5"/>
  <c r="G252" i="5" s="1"/>
  <c r="AB257" i="5"/>
  <c r="AB264" i="5"/>
  <c r="AB275" i="5"/>
  <c r="AB279" i="5"/>
  <c r="V292" i="5"/>
  <c r="G292" i="5" s="1"/>
  <c r="V286" i="5"/>
  <c r="G286" i="5" s="1"/>
  <c r="AB298" i="5"/>
  <c r="V302" i="5"/>
  <c r="G302" i="5" s="1"/>
  <c r="AB315" i="5"/>
  <c r="V319" i="5"/>
  <c r="G319" i="5" s="1"/>
  <c r="AB334" i="5"/>
  <c r="V348" i="5"/>
  <c r="G348" i="5" s="1"/>
  <c r="V356" i="5"/>
  <c r="G356" i="5" s="1"/>
  <c r="AB365" i="5"/>
  <c r="AB310" i="5"/>
  <c r="V315" i="5"/>
  <c r="AB324" i="5"/>
  <c r="V324" i="5"/>
  <c r="G324" i="5" s="1"/>
  <c r="AB328" i="5"/>
  <c r="V333" i="5"/>
  <c r="G333" i="5" s="1"/>
  <c r="AB340" i="5"/>
  <c r="V344" i="5"/>
  <c r="G344" i="5" s="1"/>
  <c r="V354" i="5"/>
  <c r="G354" i="5" s="1"/>
  <c r="AB364" i="5"/>
  <c r="AB304" i="5"/>
  <c r="AB309" i="5"/>
  <c r="AB314" i="5"/>
  <c r="V323" i="5"/>
  <c r="AB329" i="5"/>
  <c r="V335" i="5"/>
  <c r="G335" i="5" s="1"/>
  <c r="V340" i="5"/>
  <c r="G340" i="5" s="1"/>
  <c r="AB349" i="5"/>
  <c r="AB359" i="5"/>
  <c r="V364" i="5"/>
  <c r="G364" i="5" s="1"/>
  <c r="AB286" i="5"/>
  <c r="V290" i="5"/>
  <c r="G290" i="5" s="1"/>
  <c r="AB302" i="5"/>
  <c r="V306" i="5"/>
  <c r="AB316" i="5"/>
  <c r="V321" i="5"/>
  <c r="G321" i="5" s="1"/>
  <c r="V338" i="5"/>
  <c r="G338" i="5" s="1"/>
  <c r="V351" i="5"/>
  <c r="G351" i="5" s="1"/>
  <c r="V369" i="5"/>
  <c r="G369" i="5" s="1"/>
  <c r="AB376" i="5"/>
  <c r="AB392" i="5"/>
  <c r="V419" i="5"/>
  <c r="AB431" i="5"/>
  <c r="V448" i="5"/>
  <c r="G448" i="5" s="1"/>
  <c r="AB462" i="5"/>
  <c r="V481" i="5"/>
  <c r="AB380" i="5"/>
  <c r="AB396" i="5"/>
  <c r="V407" i="5"/>
  <c r="V425" i="5"/>
  <c r="AB439" i="5"/>
  <c r="AB453" i="5"/>
  <c r="AB484" i="5"/>
  <c r="V365" i="5"/>
  <c r="V377" i="5"/>
  <c r="G377" i="5" s="1"/>
  <c r="V393" i="5"/>
  <c r="G393" i="5" s="1"/>
  <c r="V417" i="5"/>
  <c r="G417" i="5" s="1"/>
  <c r="V424" i="5"/>
  <c r="G424" i="5" s="1"/>
  <c r="AB449" i="5"/>
  <c r="V463" i="5"/>
  <c r="G463" i="5" s="1"/>
  <c r="V471" i="5"/>
  <c r="G471" i="5" s="1"/>
  <c r="AB499" i="5"/>
  <c r="AB374" i="5"/>
  <c r="AB390" i="5"/>
  <c r="AB406" i="5"/>
  <c r="AB414" i="5"/>
  <c r="V432" i="5"/>
  <c r="G432" i="5" s="1"/>
  <c r="AB442" i="5"/>
  <c r="V458" i="5"/>
  <c r="G458" i="5" s="1"/>
  <c r="AB470" i="5"/>
  <c r="AB489" i="5"/>
  <c r="AB375" i="5"/>
  <c r="AB383" i="5"/>
  <c r="AB391" i="5"/>
  <c r="AB399" i="5"/>
  <c r="V414" i="5"/>
  <c r="AB419" i="5"/>
  <c r="AB424" i="5"/>
  <c r="AB438" i="5"/>
  <c r="V443" i="5"/>
  <c r="G443" i="5" s="1"/>
  <c r="AB447" i="5"/>
  <c r="AB455" i="5"/>
  <c r="AB464" i="5"/>
  <c r="V468" i="5"/>
  <c r="G468" i="5" s="1"/>
  <c r="AB472" i="5"/>
  <c r="V506" i="5"/>
  <c r="G506" i="5" s="1"/>
  <c r="V517" i="5"/>
  <c r="V518" i="5"/>
  <c r="V543" i="5"/>
  <c r="G543" i="5" s="1"/>
  <c r="V372" i="5"/>
  <c r="AB379" i="5"/>
  <c r="AB387" i="5"/>
  <c r="AB395" i="5"/>
  <c r="AB403" i="5"/>
  <c r="V409" i="5"/>
  <c r="AB413" i="5"/>
  <c r="AB427" i="5"/>
  <c r="AB432" i="5"/>
  <c r="V436" i="5"/>
  <c r="AB451" i="5"/>
  <c r="V459" i="5"/>
  <c r="AB474" i="5"/>
  <c r="AB479" i="5"/>
  <c r="V479" i="5"/>
  <c r="AB493" i="5"/>
  <c r="V505" i="5"/>
  <c r="G505" i="5" s="1"/>
  <c r="V526" i="5"/>
  <c r="V562" i="5"/>
  <c r="AB516" i="5"/>
  <c r="V534" i="5"/>
  <c r="G534" i="5" s="1"/>
  <c r="V548" i="5"/>
  <c r="G548" i="5" s="1"/>
  <c r="V559" i="5"/>
  <c r="G559" i="5" s="1"/>
  <c r="V577" i="5"/>
  <c r="G577" i="5" s="1"/>
  <c r="V490" i="5"/>
  <c r="G490" i="5" s="1"/>
  <c r="V497" i="5"/>
  <c r="G497" i="5" s="1"/>
  <c r="AB506" i="5"/>
  <c r="V516" i="5"/>
  <c r="AB522" i="5"/>
  <c r="AB527" i="5"/>
  <c r="V527" i="5"/>
  <c r="AB552" i="5"/>
  <c r="V569" i="5"/>
  <c r="AB481" i="5"/>
  <c r="V486" i="5"/>
  <c r="V495" i="5"/>
  <c r="G495" i="5" s="1"/>
  <c r="V502" i="5"/>
  <c r="G502" i="5" s="1"/>
  <c r="AB509" i="5"/>
  <c r="AB520" i="5"/>
  <c r="V545" i="5"/>
  <c r="G545" i="5" s="1"/>
  <c r="AB567" i="5"/>
  <c r="V575" i="5"/>
  <c r="G575" i="5" s="1"/>
  <c r="V533" i="5"/>
  <c r="G533" i="5" s="1"/>
  <c r="AB537" i="5"/>
  <c r="V542" i="5"/>
  <c r="G542" i="5" s="1"/>
  <c r="V549" i="5"/>
  <c r="G549" i="5" s="1"/>
  <c r="AB559" i="5"/>
  <c r="V563" i="5"/>
  <c r="AB577" i="5"/>
  <c r="AB582" i="5"/>
  <c r="V528" i="5"/>
  <c r="V539" i="5"/>
  <c r="V546" i="5"/>
  <c r="G546" i="5" s="1"/>
  <c r="V552" i="5"/>
  <c r="V565" i="5"/>
  <c r="G565" i="5" s="1"/>
  <c r="AB570" i="5"/>
  <c r="AB580" i="5"/>
  <c r="V24" i="5"/>
  <c r="AB35" i="5"/>
  <c r="V48" i="5"/>
  <c r="V83" i="5"/>
  <c r="AB30" i="5"/>
  <c r="V42" i="5"/>
  <c r="V52" i="5"/>
  <c r="AB73" i="5"/>
  <c r="V37" i="5"/>
  <c r="AB89" i="5"/>
  <c r="V86" i="5"/>
  <c r="AB104" i="5"/>
  <c r="V122" i="5"/>
  <c r="V139" i="5"/>
  <c r="V150" i="5"/>
  <c r="V174" i="5"/>
  <c r="AB179" i="5"/>
  <c r="AB119" i="5"/>
  <c r="V136" i="5"/>
  <c r="V173" i="5"/>
  <c r="V61" i="5"/>
  <c r="V73" i="5"/>
  <c r="V105" i="5"/>
  <c r="V119" i="5"/>
  <c r="AB143" i="5"/>
  <c r="AB195" i="5"/>
  <c r="AB97" i="5"/>
  <c r="AB107" i="5"/>
  <c r="AB122" i="5"/>
  <c r="AB134" i="5"/>
  <c r="AB146" i="5"/>
  <c r="AB161" i="5"/>
  <c r="AB183" i="5"/>
  <c r="V202" i="5"/>
  <c r="AB208" i="5"/>
  <c r="AB233" i="5"/>
  <c r="V260" i="5"/>
  <c r="AB201" i="5"/>
  <c r="V229" i="5"/>
  <c r="G229" i="5" s="1"/>
  <c r="AB244" i="5"/>
  <c r="V261" i="5"/>
  <c r="AB293" i="5"/>
  <c r="V205" i="5"/>
  <c r="G205" i="5" s="1"/>
  <c r="AB211" i="5"/>
  <c r="V238" i="5"/>
  <c r="AB249" i="5"/>
  <c r="AB294" i="5"/>
  <c r="V206" i="5"/>
  <c r="V221" i="5"/>
  <c r="AB234" i="5"/>
  <c r="AB253" i="5"/>
  <c r="V276" i="5"/>
  <c r="AB299" i="5"/>
  <c r="V303" i="5"/>
  <c r="G303" i="5" s="1"/>
  <c r="AB353" i="5"/>
  <c r="V357" i="5"/>
  <c r="AB366" i="5"/>
  <c r="V318" i="5"/>
  <c r="V325" i="5"/>
  <c r="G325" i="5" s="1"/>
  <c r="AB330" i="5"/>
  <c r="V334" i="5"/>
  <c r="G334" i="5" s="1"/>
  <c r="AB341" i="5"/>
  <c r="V294" i="5"/>
  <c r="AB306" i="5"/>
  <c r="V310" i="5"/>
  <c r="G310" i="5" s="1"/>
  <c r="AB320" i="5"/>
  <c r="V326" i="5"/>
  <c r="G326" i="5" s="1"/>
  <c r="V330" i="5"/>
  <c r="G330" i="5" s="1"/>
  <c r="V341" i="5"/>
  <c r="G341" i="5" s="1"/>
  <c r="AB350" i="5"/>
  <c r="AB360" i="5"/>
  <c r="AB368" i="5"/>
  <c r="AB287" i="5"/>
  <c r="V291" i="5"/>
  <c r="G291" i="5" s="1"/>
  <c r="AB303" i="5"/>
  <c r="V307" i="5"/>
  <c r="G307" i="5" s="1"/>
  <c r="AB317" i="5"/>
  <c r="V329" i="5"/>
  <c r="G329" i="5" s="1"/>
  <c r="AB348" i="5"/>
  <c r="AB355" i="5"/>
  <c r="V359" i="5"/>
  <c r="G359" i="5" s="1"/>
  <c r="V367" i="5"/>
  <c r="AB378" i="5"/>
  <c r="AB394" i="5"/>
  <c r="V421" i="5"/>
  <c r="AB435" i="5"/>
  <c r="V454" i="5"/>
  <c r="G454" i="5" s="1"/>
  <c r="V464" i="5"/>
  <c r="G464" i="5" s="1"/>
  <c r="AB490" i="5"/>
  <c r="AB382" i="5"/>
  <c r="AB398" i="5"/>
  <c r="V411" i="5"/>
  <c r="AB426" i="5"/>
  <c r="AB443" i="5"/>
  <c r="V474" i="5"/>
  <c r="AB491" i="5"/>
  <c r="V366" i="5"/>
  <c r="G366" i="5" s="1"/>
  <c r="AB384" i="5"/>
  <c r="AB400" i="5"/>
  <c r="AB418" i="5"/>
  <c r="AB433" i="5"/>
  <c r="V455" i="5"/>
  <c r="G455" i="5" s="1"/>
  <c r="G465" i="5"/>
  <c r="R465" i="5"/>
  <c r="I465" i="5"/>
  <c r="F465" i="5"/>
  <c r="E465" i="5"/>
  <c r="X465" i="5" s="1"/>
  <c r="J465" i="5"/>
  <c r="H465" i="5"/>
  <c r="AB476" i="5"/>
  <c r="V514" i="5"/>
  <c r="G514" i="5" s="1"/>
  <c r="V379" i="5"/>
  <c r="G379" i="5" s="1"/>
  <c r="V395" i="5"/>
  <c r="G395" i="5" s="1"/>
  <c r="V408" i="5"/>
  <c r="G408" i="5" s="1"/>
  <c r="AB416" i="5"/>
  <c r="V434" i="5"/>
  <c r="AB444" i="5"/>
  <c r="V460" i="5"/>
  <c r="G460" i="5" s="1"/>
  <c r="V473" i="5"/>
  <c r="G473" i="5" s="1"/>
  <c r="AB558" i="5"/>
  <c r="AB377" i="5"/>
  <c r="AB385" i="5"/>
  <c r="AB393" i="5"/>
  <c r="AB401" i="5"/>
  <c r="V415" i="5"/>
  <c r="G415" i="5" s="1"/>
  <c r="AB420" i="5"/>
  <c r="V426" i="5"/>
  <c r="V439" i="5"/>
  <c r="V444" i="5"/>
  <c r="AB448" i="5"/>
  <c r="AB456" i="5"/>
  <c r="AB465" i="5"/>
  <c r="AB469" i="5"/>
  <c r="V475" i="5"/>
  <c r="V488" i="5"/>
  <c r="G488" i="5" s="1"/>
  <c r="AB508" i="5"/>
  <c r="AB576" i="5"/>
  <c r="V521" i="5"/>
  <c r="AB369" i="5"/>
  <c r="V373" i="5"/>
  <c r="G373" i="5" s="1"/>
  <c r="AB381" i="5"/>
  <c r="AB389" i="5"/>
  <c r="AB397" i="5"/>
  <c r="AB405" i="5"/>
  <c r="AB410" i="5"/>
  <c r="V418" i="5"/>
  <c r="V429" i="5"/>
  <c r="V433" i="5"/>
  <c r="AB441" i="5"/>
  <c r="AB452" i="5"/>
  <c r="AB460" i="5"/>
  <c r="V476" i="5"/>
  <c r="G476" i="5" s="1"/>
  <c r="AB483" i="5"/>
  <c r="AB495" i="5"/>
  <c r="V507" i="5"/>
  <c r="AB545" i="5"/>
  <c r="V579" i="5"/>
  <c r="G579" i="5" s="1"/>
  <c r="V520" i="5"/>
  <c r="AB528" i="5"/>
  <c r="V536" i="5"/>
  <c r="G536" i="5" s="1"/>
  <c r="AB554" i="5"/>
  <c r="V560" i="5"/>
  <c r="AB578" i="5"/>
  <c r="V491" i="5"/>
  <c r="V499" i="5"/>
  <c r="AB507" i="5"/>
  <c r="AB517" i="5"/>
  <c r="V523" i="5"/>
  <c r="G523" i="5" s="1"/>
  <c r="V529" i="5"/>
  <c r="G529" i="5" s="1"/>
  <c r="V554" i="5"/>
  <c r="V573" i="5"/>
  <c r="V482" i="5"/>
  <c r="AB487" i="5"/>
  <c r="V487" i="5"/>
  <c r="AB496" i="5"/>
  <c r="V510" i="5"/>
  <c r="G510" i="5" s="1"/>
  <c r="AB525" i="5"/>
  <c r="V551" i="5"/>
  <c r="G551" i="5" s="1"/>
  <c r="AB568" i="5"/>
  <c r="V576" i="5"/>
  <c r="AB534" i="5"/>
  <c r="AB538" i="5"/>
  <c r="AB543" i="5"/>
  <c r="V550" i="5"/>
  <c r="AB560" i="5"/>
  <c r="V564" i="5"/>
  <c r="G564" i="5" s="1"/>
  <c r="AB579" i="5"/>
  <c r="V583" i="5"/>
  <c r="G583" i="5" s="1"/>
  <c r="V532" i="5"/>
  <c r="AB540" i="5"/>
  <c r="AB547" i="5"/>
  <c r="AB561" i="5"/>
  <c r="AB566" i="5"/>
  <c r="V571" i="5"/>
  <c r="AB581" i="5"/>
  <c r="V51" i="5"/>
  <c r="V70" i="5"/>
  <c r="V98" i="5"/>
  <c r="AB115" i="5"/>
  <c r="AB133" i="5"/>
  <c r="AB157" i="5"/>
  <c r="AB168" i="5"/>
  <c r="V131" i="5"/>
  <c r="AB153" i="5"/>
  <c r="V165" i="5"/>
  <c r="V41" i="5"/>
  <c r="V68" i="5"/>
  <c r="AB142" i="5"/>
  <c r="AB171" i="5"/>
  <c r="AB185" i="5"/>
  <c r="V228" i="5"/>
  <c r="V254" i="5"/>
  <c r="G254" i="5" s="1"/>
  <c r="AB272" i="5"/>
  <c r="V279" i="5"/>
  <c r="G279" i="5" s="1"/>
  <c r="V208" i="5"/>
  <c r="G208" i="5" s="1"/>
  <c r="V240" i="5"/>
  <c r="V272" i="5"/>
  <c r="AB197" i="5"/>
  <c r="AB224" i="5"/>
  <c r="V244" i="5"/>
  <c r="G244" i="5" s="1"/>
  <c r="V270" i="5"/>
  <c r="G270" i="5" s="1"/>
  <c r="V186" i="5"/>
  <c r="G186" i="5" s="1"/>
  <c r="V226" i="5"/>
  <c r="G226" i="5" s="1"/>
  <c r="V258" i="5"/>
  <c r="G258" i="5" s="1"/>
  <c r="AB295" i="5"/>
  <c r="V7" i="5"/>
  <c r="V19" i="5"/>
  <c r="AB25" i="5"/>
  <c r="AB29" i="5"/>
  <c r="V38" i="5"/>
  <c r="AB50" i="5"/>
  <c r="AB58" i="5"/>
  <c r="AB71" i="5"/>
  <c r="V85" i="5"/>
  <c r="V25" i="5"/>
  <c r="V32" i="5"/>
  <c r="V35" i="5"/>
  <c r="AB45" i="5"/>
  <c r="AB52" i="5"/>
  <c r="V58" i="5"/>
  <c r="AB65" i="5"/>
  <c r="V76" i="5"/>
  <c r="V93" i="5"/>
  <c r="V5" i="5"/>
  <c r="AB13" i="5"/>
  <c r="V23" i="5"/>
  <c r="V34" i="5"/>
  <c r="V44" i="5"/>
  <c r="V53" i="5"/>
  <c r="V65" i="5"/>
  <c r="AB84" i="5"/>
  <c r="AB103" i="5"/>
  <c r="AB6" i="5"/>
  <c r="AB7" i="5"/>
  <c r="AB14" i="5"/>
  <c r="AB19" i="5"/>
  <c r="AB26" i="5"/>
  <c r="AB38" i="5"/>
  <c r="AB56" i="5"/>
  <c r="AB78" i="5"/>
  <c r="V101" i="5"/>
  <c r="AB77" i="5"/>
  <c r="V82" i="5"/>
  <c r="AB88" i="5"/>
  <c r="V94" i="5"/>
  <c r="AB99" i="5"/>
  <c r="V106" i="5"/>
  <c r="V112" i="5"/>
  <c r="AB117" i="5"/>
  <c r="V123" i="5"/>
  <c r="V129" i="5"/>
  <c r="V134" i="5"/>
  <c r="AB141" i="5"/>
  <c r="V146" i="5"/>
  <c r="AB152" i="5"/>
  <c r="V158" i="5"/>
  <c r="AB163" i="5"/>
  <c r="V170" i="5"/>
  <c r="V176" i="5"/>
  <c r="AB181" i="5"/>
  <c r="V115" i="5"/>
  <c r="V120" i="5"/>
  <c r="AB132" i="5"/>
  <c r="AB137" i="5"/>
  <c r="V149" i="5"/>
  <c r="V157" i="5"/>
  <c r="AB167" i="5"/>
  <c r="V179" i="5"/>
  <c r="G179" i="5" s="1"/>
  <c r="AB190" i="5"/>
  <c r="AB42" i="5"/>
  <c r="AB49" i="5"/>
  <c r="AB62" i="5"/>
  <c r="AB69" i="5"/>
  <c r="AB74" i="5"/>
  <c r="V84" i="5"/>
  <c r="AB95" i="5"/>
  <c r="AB108" i="5"/>
  <c r="V121" i="5"/>
  <c r="V135" i="5"/>
  <c r="V148" i="5"/>
  <c r="AB159" i="5"/>
  <c r="AB172" i="5"/>
  <c r="AB198" i="5"/>
  <c r="AB94" i="5"/>
  <c r="AB98" i="5"/>
  <c r="V108" i="5"/>
  <c r="AB113" i="5"/>
  <c r="AB123" i="5"/>
  <c r="AB128" i="5"/>
  <c r="AB138" i="5"/>
  <c r="V143" i="5"/>
  <c r="AB150" i="5"/>
  <c r="AB158" i="5"/>
  <c r="AB162" i="5"/>
  <c r="V172" i="5"/>
  <c r="AB177" i="5"/>
  <c r="V184" i="5"/>
  <c r="G184" i="5" s="1"/>
  <c r="V187" i="5"/>
  <c r="G187" i="5" s="1"/>
  <c r="AB193" i="5"/>
  <c r="AB203" i="5"/>
  <c r="V213" i="5"/>
  <c r="G213" i="5" s="1"/>
  <c r="AB223" i="5"/>
  <c r="AB229" i="5"/>
  <c r="V234" i="5"/>
  <c r="G234" i="5" s="1"/>
  <c r="AB242" i="5"/>
  <c r="AB255" i="5"/>
  <c r="AB261" i="5"/>
  <c r="V266" i="5"/>
  <c r="G266" i="5" s="1"/>
  <c r="V275" i="5"/>
  <c r="G275" i="5" s="1"/>
  <c r="AB280" i="5"/>
  <c r="V203" i="5"/>
  <c r="AB209" i="5"/>
  <c r="AB219" i="5"/>
  <c r="V230" i="5"/>
  <c r="G230" i="5" s="1"/>
  <c r="V236" i="5"/>
  <c r="G236" i="5" s="1"/>
  <c r="AB241" i="5"/>
  <c r="AB248" i="5"/>
  <c r="V262" i="5"/>
  <c r="G262" i="5" s="1"/>
  <c r="V268" i="5"/>
  <c r="G268" i="5" s="1"/>
  <c r="AB273" i="5"/>
  <c r="AB297" i="5"/>
  <c r="AB191" i="5"/>
  <c r="V198" i="5"/>
  <c r="G198" i="5" s="1"/>
  <c r="AB206" i="5"/>
  <c r="AB212" i="5"/>
  <c r="V219" i="5"/>
  <c r="G219" i="5" s="1"/>
  <c r="AB226" i="5"/>
  <c r="AB239" i="5"/>
  <c r="AB245" i="5"/>
  <c r="V250" i="5"/>
  <c r="G250" i="5" s="1"/>
  <c r="AB258" i="5"/>
  <c r="AB271" i="5"/>
  <c r="V282" i="5"/>
  <c r="G282" i="5" s="1"/>
  <c r="V298" i="5"/>
  <c r="G298" i="5" s="1"/>
  <c r="AB187" i="5"/>
  <c r="V197" i="5"/>
  <c r="G197" i="5" s="1"/>
  <c r="AB207" i="5"/>
  <c r="V214" i="5"/>
  <c r="G214" i="5" s="1"/>
  <c r="AB222" i="5"/>
  <c r="AB227" i="5"/>
  <c r="V239" i="5"/>
  <c r="G239" i="5" s="1"/>
  <c r="V249" i="5"/>
  <c r="G249" i="5" s="1"/>
  <c r="AB254" i="5"/>
  <c r="AB259" i="5"/>
  <c r="V271" i="5"/>
  <c r="G271" i="5" s="1"/>
  <c r="AB277" i="5"/>
  <c r="AB288" i="5"/>
  <c r="V299" i="5"/>
  <c r="G299" i="5" s="1"/>
  <c r="V289" i="5"/>
  <c r="G289" i="5" s="1"/>
  <c r="V300" i="5"/>
  <c r="G300" i="5" s="1"/>
  <c r="V305" i="5"/>
  <c r="V317" i="5"/>
  <c r="AB325" i="5"/>
  <c r="AB343" i="5"/>
  <c r="AB354" i="5"/>
  <c r="AB358" i="5"/>
  <c r="V358" i="5"/>
  <c r="G358" i="5" s="1"/>
  <c r="V370" i="5"/>
  <c r="G370" i="5" s="1"/>
  <c r="V312" i="5"/>
  <c r="G312" i="5" s="1"/>
  <c r="AB322" i="5"/>
  <c r="AB326" i="5"/>
  <c r="AB331" i="5"/>
  <c r="AB335" i="5"/>
  <c r="AB352" i="5"/>
  <c r="AB362" i="5"/>
  <c r="V295" i="5"/>
  <c r="AB307" i="5"/>
  <c r="AB311" i="5"/>
  <c r="V311" i="5"/>
  <c r="G311" i="5" s="1"/>
  <c r="AB321" i="5"/>
  <c r="V327" i="5"/>
  <c r="G327" i="5" s="1"/>
  <c r="V331" i="5"/>
  <c r="G331" i="5" s="1"/>
  <c r="AB338" i="5"/>
  <c r="AB342" i="5"/>
  <c r="V342" i="5"/>
  <c r="G342" i="5" s="1"/>
  <c r="AB351" i="5"/>
  <c r="AB361" i="5"/>
  <c r="V361" i="5"/>
  <c r="G361" i="5" s="1"/>
  <c r="AB281" i="5"/>
  <c r="V288" i="5"/>
  <c r="G288" i="5" s="1"/>
  <c r="V293" i="5"/>
  <c r="G293" i="5" s="1"/>
  <c r="V304" i="5"/>
  <c r="G304" i="5" s="1"/>
  <c r="V309" i="5"/>
  <c r="G309" i="5" s="1"/>
  <c r="AB319" i="5"/>
  <c r="AB336" i="5"/>
  <c r="V349" i="5"/>
  <c r="AB356" i="5"/>
  <c r="V360" i="5"/>
  <c r="AB372" i="5"/>
  <c r="V383" i="5"/>
  <c r="G383" i="5" s="1"/>
  <c r="V399" i="5"/>
  <c r="G399" i="5" s="1"/>
  <c r="V423" i="5"/>
  <c r="G423" i="5" s="1"/>
  <c r="V438" i="5"/>
  <c r="G438" i="5" s="1"/>
  <c r="V456" i="5"/>
  <c r="G456" i="5" s="1"/>
  <c r="V472" i="5"/>
  <c r="G472" i="5" s="1"/>
  <c r="V496" i="5"/>
  <c r="G496" i="5" s="1"/>
  <c r="V387" i="5"/>
  <c r="G387" i="5" s="1"/>
  <c r="V403" i="5"/>
  <c r="G403" i="5" s="1"/>
  <c r="V413" i="5"/>
  <c r="AB428" i="5"/>
  <c r="AB445" i="5"/>
  <c r="AB480" i="5"/>
  <c r="AB497" i="5"/>
  <c r="AB371" i="5"/>
  <c r="AB386" i="5"/>
  <c r="AB402" i="5"/>
  <c r="V420" i="5"/>
  <c r="G420" i="5" s="1"/>
  <c r="AB436" i="5"/>
  <c r="AB457" i="5"/>
  <c r="AB553" i="5"/>
  <c r="V381" i="5"/>
  <c r="G381" i="5" s="1"/>
  <c r="V397" i="5"/>
  <c r="V410" i="5"/>
  <c r="G410" i="5" s="1"/>
  <c r="V427" i="5"/>
  <c r="AB440" i="5"/>
  <c r="V450" i="5"/>
  <c r="G450" i="5" s="1"/>
  <c r="AB466" i="5"/>
  <c r="AB475" i="5"/>
  <c r="V368" i="5"/>
  <c r="G368" i="5" s="1"/>
  <c r="V380" i="5"/>
  <c r="V388" i="5"/>
  <c r="G388" i="5" s="1"/>
  <c r="V396" i="5"/>
  <c r="G396" i="5" s="1"/>
  <c r="V404" i="5"/>
  <c r="V416" i="5"/>
  <c r="AB421" i="5"/>
  <c r="V428" i="5"/>
  <c r="G428" i="5" s="1"/>
  <c r="V440" i="5"/>
  <c r="G440" i="5" s="1"/>
  <c r="V445" i="5"/>
  <c r="G445" i="5" s="1"/>
  <c r="V453" i="5"/>
  <c r="G453" i="5" s="1"/>
  <c r="AB461" i="5"/>
  <c r="V466" i="5"/>
  <c r="G466" i="5" s="1"/>
  <c r="V470" i="5"/>
  <c r="G470" i="5" s="1"/>
  <c r="V480" i="5"/>
  <c r="G480" i="5" s="1"/>
  <c r="V494" i="5"/>
  <c r="G494" i="5" s="1"/>
  <c r="V498" i="5"/>
  <c r="V530" i="5"/>
  <c r="G530" i="5" s="1"/>
  <c r="AB370" i="5"/>
  <c r="V376" i="5"/>
  <c r="G376" i="5" s="1"/>
  <c r="V384" i="5"/>
  <c r="G384" i="5" s="1"/>
  <c r="V392" i="5"/>
  <c r="G392" i="5" s="1"/>
  <c r="V400" i="5"/>
  <c r="G400" i="5" s="1"/>
  <c r="AB407" i="5"/>
  <c r="AB411" i="5"/>
  <c r="V422" i="5"/>
  <c r="G422" i="5" s="1"/>
  <c r="AB430" i="5"/>
  <c r="AB434" i="5"/>
  <c r="V449" i="5"/>
  <c r="G449" i="5" s="1"/>
  <c r="V457" i="5"/>
  <c r="G457" i="5" s="1"/>
  <c r="V462" i="5"/>
  <c r="G462" i="5" s="1"/>
  <c r="AB477" i="5"/>
  <c r="AB485" i="5"/>
  <c r="V500" i="5"/>
  <c r="AB551" i="5"/>
  <c r="V584" i="5"/>
  <c r="G584" i="5" s="1"/>
  <c r="AB523" i="5"/>
  <c r="AB529" i="5"/>
  <c r="V538" i="5"/>
  <c r="G538" i="5" s="1"/>
  <c r="V555" i="5"/>
  <c r="G555" i="5" s="1"/>
  <c r="AB569" i="5"/>
  <c r="V582" i="5"/>
  <c r="G582" i="5" s="1"/>
  <c r="AB492" i="5"/>
  <c r="AB500" i="5"/>
  <c r="AB514" i="5"/>
  <c r="AB518" i="5"/>
  <c r="V524" i="5"/>
  <c r="G524" i="5" s="1"/>
  <c r="V544" i="5"/>
  <c r="G544" i="5" s="1"/>
  <c r="V556" i="5"/>
  <c r="G556" i="5" s="1"/>
  <c r="AB574" i="5"/>
  <c r="V483" i="5"/>
  <c r="G483" i="5" s="1"/>
  <c r="AB488" i="5"/>
  <c r="AB498" i="5"/>
  <c r="AB504" i="5"/>
  <c r="AB511" i="5"/>
  <c r="V511" i="5"/>
  <c r="AB532" i="5"/>
  <c r="V553" i="5"/>
  <c r="G553" i="5" s="1"/>
  <c r="AB571" i="5"/>
  <c r="AB530" i="5"/>
  <c r="V535" i="5"/>
  <c r="G535" i="5" s="1"/>
  <c r="V547" i="5"/>
  <c r="G547" i="5" s="1"/>
  <c r="AB555" i="5"/>
  <c r="V561" i="5"/>
  <c r="G561" i="5" s="1"/>
  <c r="V566" i="5"/>
  <c r="V580" i="5"/>
  <c r="G580" i="5" s="1"/>
  <c r="AB584" i="5"/>
  <c r="AB533" i="5"/>
  <c r="AB541" i="5"/>
  <c r="AB549" i="5"/>
  <c r="AB563" i="5"/>
  <c r="V567" i="5"/>
  <c r="V572" i="5"/>
  <c r="G572" i="5" s="1"/>
  <c r="AB58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5" i="5"/>
  <c r="T465" i="5"/>
  <c r="D25" i="6" l="1"/>
  <c r="D36" i="6"/>
  <c r="C41" i="6"/>
  <c r="D41" i="6"/>
  <c r="D32" i="6"/>
  <c r="D35" i="6"/>
  <c r="C35" i="6"/>
  <c r="I540" i="5"/>
  <c r="G540" i="5"/>
  <c r="E540" i="5"/>
  <c r="X540" i="5" s="1"/>
  <c r="H540" i="5"/>
  <c r="R540" i="5"/>
  <c r="F467" i="5"/>
  <c r="J540" i="5"/>
  <c r="R17" i="5"/>
  <c r="X72" i="5"/>
  <c r="J467" i="5"/>
  <c r="H467" i="5"/>
  <c r="R467" i="5"/>
  <c r="G467" i="5"/>
  <c r="I467" i="5"/>
  <c r="F498" i="5"/>
  <c r="E498" i="5"/>
  <c r="I498" i="5"/>
  <c r="H498" i="5"/>
  <c r="R498" i="5"/>
  <c r="J498" i="5"/>
  <c r="I416" i="5"/>
  <c r="J416" i="5"/>
  <c r="H416" i="5"/>
  <c r="R416" i="5"/>
  <c r="E416" i="5"/>
  <c r="F416" i="5"/>
  <c r="H380" i="5"/>
  <c r="R380" i="5"/>
  <c r="I380" i="5"/>
  <c r="F380" i="5"/>
  <c r="E380" i="5"/>
  <c r="J380" i="5"/>
  <c r="I427" i="5"/>
  <c r="F427" i="5"/>
  <c r="E427" i="5"/>
  <c r="H427" i="5"/>
  <c r="R427" i="5"/>
  <c r="J427" i="5"/>
  <c r="I397" i="5"/>
  <c r="H397" i="5"/>
  <c r="F397" i="5"/>
  <c r="J397" i="5"/>
  <c r="R397" i="5"/>
  <c r="E397" i="5"/>
  <c r="H349" i="5"/>
  <c r="F349" i="5"/>
  <c r="J349" i="5"/>
  <c r="R349" i="5"/>
  <c r="I349" i="5"/>
  <c r="E349" i="5"/>
  <c r="I305" i="5"/>
  <c r="F305" i="5"/>
  <c r="E305" i="5"/>
  <c r="R305" i="5"/>
  <c r="H305" i="5"/>
  <c r="J305" i="5"/>
  <c r="I203" i="5"/>
  <c r="E203" i="5"/>
  <c r="J203" i="5"/>
  <c r="R203" i="5"/>
  <c r="H203" i="5"/>
  <c r="F203" i="5"/>
  <c r="R148" i="5"/>
  <c r="I176" i="5"/>
  <c r="R176" i="5"/>
  <c r="E176" i="5"/>
  <c r="H176" i="5"/>
  <c r="J176" i="5"/>
  <c r="F176" i="5"/>
  <c r="R34" i="5"/>
  <c r="R85" i="5"/>
  <c r="R38" i="5"/>
  <c r="R19" i="5"/>
  <c r="H240" i="5"/>
  <c r="R240" i="5"/>
  <c r="F240" i="5"/>
  <c r="J240" i="5"/>
  <c r="E240" i="5"/>
  <c r="I240" i="5"/>
  <c r="H571" i="5"/>
  <c r="J571" i="5"/>
  <c r="E571" i="5"/>
  <c r="I571" i="5"/>
  <c r="F571" i="5"/>
  <c r="R571" i="5"/>
  <c r="E521" i="5"/>
  <c r="H521" i="5"/>
  <c r="R521" i="5"/>
  <c r="J521" i="5"/>
  <c r="I521" i="5"/>
  <c r="F521" i="5"/>
  <c r="G521" i="5"/>
  <c r="F294" i="5"/>
  <c r="R294" i="5"/>
  <c r="H294" i="5"/>
  <c r="J294" i="5"/>
  <c r="I294" i="5"/>
  <c r="E294" i="5"/>
  <c r="G294" i="5"/>
  <c r="R83" i="5"/>
  <c r="F528" i="5"/>
  <c r="J528" i="5"/>
  <c r="R528" i="5"/>
  <c r="E528" i="5"/>
  <c r="I528" i="5"/>
  <c r="H528" i="5"/>
  <c r="G528" i="5"/>
  <c r="R517" i="5"/>
  <c r="F517" i="5"/>
  <c r="I517" i="5"/>
  <c r="J517" i="5"/>
  <c r="E517" i="5"/>
  <c r="H517" i="5"/>
  <c r="G517" i="5"/>
  <c r="F566" i="5"/>
  <c r="I566" i="5"/>
  <c r="H566" i="5"/>
  <c r="R566" i="5"/>
  <c r="J566" i="5"/>
  <c r="E566" i="5"/>
  <c r="J511" i="5"/>
  <c r="F511" i="5"/>
  <c r="R511" i="5"/>
  <c r="I511" i="5"/>
  <c r="E511" i="5"/>
  <c r="H511" i="5"/>
  <c r="H457" i="5"/>
  <c r="F457" i="5"/>
  <c r="J457" i="5"/>
  <c r="I457" i="5"/>
  <c r="E457" i="5"/>
  <c r="R457" i="5"/>
  <c r="H376" i="5"/>
  <c r="R376" i="5"/>
  <c r="I376" i="5"/>
  <c r="F376" i="5"/>
  <c r="E376" i="5"/>
  <c r="J376" i="5"/>
  <c r="H456" i="5"/>
  <c r="I456" i="5"/>
  <c r="F456" i="5"/>
  <c r="R456" i="5"/>
  <c r="E456" i="5"/>
  <c r="J456" i="5"/>
  <c r="F383" i="5"/>
  <c r="J383" i="5"/>
  <c r="I383" i="5"/>
  <c r="E383" i="5"/>
  <c r="R383" i="5"/>
  <c r="H383" i="5"/>
  <c r="E295" i="5"/>
  <c r="F295" i="5"/>
  <c r="H295" i="5"/>
  <c r="J295" i="5"/>
  <c r="I295" i="5"/>
  <c r="R295" i="5"/>
  <c r="J317" i="5"/>
  <c r="H317" i="5"/>
  <c r="E317" i="5"/>
  <c r="I317" i="5"/>
  <c r="F317" i="5"/>
  <c r="R317" i="5"/>
  <c r="I239" i="5"/>
  <c r="E239" i="5"/>
  <c r="F239" i="5"/>
  <c r="J239" i="5"/>
  <c r="R239" i="5"/>
  <c r="H239" i="5"/>
  <c r="E219" i="5"/>
  <c r="I219" i="5"/>
  <c r="R219" i="5"/>
  <c r="J219" i="5"/>
  <c r="H219" i="5"/>
  <c r="F219" i="5"/>
  <c r="R172" i="5"/>
  <c r="R157" i="5"/>
  <c r="R76" i="5"/>
  <c r="R25" i="5"/>
  <c r="H254" i="5"/>
  <c r="R254" i="5"/>
  <c r="F254" i="5"/>
  <c r="J254" i="5"/>
  <c r="E254" i="5"/>
  <c r="I254" i="5"/>
  <c r="R51" i="5"/>
  <c r="G571" i="5"/>
  <c r="R551" i="5"/>
  <c r="H551" i="5"/>
  <c r="I551" i="5"/>
  <c r="J551" i="5"/>
  <c r="E551" i="5"/>
  <c r="F551" i="5"/>
  <c r="I482" i="5"/>
  <c r="F482" i="5"/>
  <c r="E482" i="5"/>
  <c r="H482" i="5"/>
  <c r="R482" i="5"/>
  <c r="J482" i="5"/>
  <c r="G482" i="5"/>
  <c r="R523" i="5"/>
  <c r="H523" i="5"/>
  <c r="I523" i="5"/>
  <c r="F523" i="5"/>
  <c r="E523" i="5"/>
  <c r="J523" i="5"/>
  <c r="J483" i="5"/>
  <c r="F483" i="5"/>
  <c r="E483" i="5"/>
  <c r="R483" i="5"/>
  <c r="I483" i="5"/>
  <c r="H483" i="5"/>
  <c r="R582" i="5"/>
  <c r="J582" i="5"/>
  <c r="E582" i="5"/>
  <c r="F582" i="5"/>
  <c r="I582" i="5"/>
  <c r="H582" i="5"/>
  <c r="R535" i="5"/>
  <c r="I535" i="5"/>
  <c r="H535" i="5"/>
  <c r="F535" i="5"/>
  <c r="E535" i="5"/>
  <c r="J535" i="5"/>
  <c r="E553" i="5"/>
  <c r="H553" i="5"/>
  <c r="R553" i="5"/>
  <c r="F553" i="5"/>
  <c r="I553" i="5"/>
  <c r="J553" i="5"/>
  <c r="G511" i="5"/>
  <c r="I584" i="5"/>
  <c r="E584" i="5"/>
  <c r="J584" i="5"/>
  <c r="H584" i="5"/>
  <c r="F584" i="5"/>
  <c r="R584" i="5"/>
  <c r="H449" i="5"/>
  <c r="F449" i="5"/>
  <c r="J449" i="5"/>
  <c r="E449" i="5"/>
  <c r="R449" i="5"/>
  <c r="I449" i="5"/>
  <c r="I422" i="5"/>
  <c r="H422" i="5"/>
  <c r="E422" i="5"/>
  <c r="F422" i="5"/>
  <c r="R422" i="5"/>
  <c r="J422" i="5"/>
  <c r="I400" i="5"/>
  <c r="F400" i="5"/>
  <c r="E400" i="5"/>
  <c r="J400" i="5"/>
  <c r="H400" i="5"/>
  <c r="R400" i="5"/>
  <c r="I384" i="5"/>
  <c r="F384" i="5"/>
  <c r="E384" i="5"/>
  <c r="J384" i="5"/>
  <c r="H384" i="5"/>
  <c r="R384" i="5"/>
  <c r="G498" i="5"/>
  <c r="F470" i="5"/>
  <c r="J470" i="5"/>
  <c r="R470" i="5"/>
  <c r="E470" i="5"/>
  <c r="I470" i="5"/>
  <c r="H470" i="5"/>
  <c r="E453" i="5"/>
  <c r="J453" i="5"/>
  <c r="R453" i="5"/>
  <c r="H453" i="5"/>
  <c r="I453" i="5"/>
  <c r="F453" i="5"/>
  <c r="J440" i="5"/>
  <c r="F440" i="5"/>
  <c r="R440" i="5"/>
  <c r="I440" i="5"/>
  <c r="E440" i="5"/>
  <c r="H440" i="5"/>
  <c r="H396" i="5"/>
  <c r="R396" i="5"/>
  <c r="I396" i="5"/>
  <c r="F396" i="5"/>
  <c r="E396" i="5"/>
  <c r="J396" i="5"/>
  <c r="G380" i="5"/>
  <c r="G397" i="5"/>
  <c r="H420" i="5"/>
  <c r="R420" i="5"/>
  <c r="J420" i="5"/>
  <c r="I420" i="5"/>
  <c r="F420" i="5"/>
  <c r="E420" i="5"/>
  <c r="I403" i="5"/>
  <c r="E403" i="5"/>
  <c r="R403" i="5"/>
  <c r="H403" i="5"/>
  <c r="F403" i="5"/>
  <c r="J403" i="5"/>
  <c r="H496" i="5"/>
  <c r="R496" i="5"/>
  <c r="E496" i="5"/>
  <c r="I496" i="5"/>
  <c r="J496" i="5"/>
  <c r="F496" i="5"/>
  <c r="J472" i="5"/>
  <c r="H472" i="5"/>
  <c r="I472" i="5"/>
  <c r="F472" i="5"/>
  <c r="E472" i="5"/>
  <c r="R472" i="5"/>
  <c r="R438" i="5"/>
  <c r="J438" i="5"/>
  <c r="I438" i="5"/>
  <c r="H438" i="5"/>
  <c r="E438" i="5"/>
  <c r="F438" i="5"/>
  <c r="R399" i="5"/>
  <c r="H399" i="5"/>
  <c r="F399" i="5"/>
  <c r="J399" i="5"/>
  <c r="I399" i="5"/>
  <c r="E399" i="5"/>
  <c r="R288" i="5"/>
  <c r="J288" i="5"/>
  <c r="H288" i="5"/>
  <c r="F288" i="5"/>
  <c r="I288" i="5"/>
  <c r="E288" i="5"/>
  <c r="I342" i="5"/>
  <c r="F342" i="5"/>
  <c r="E342" i="5"/>
  <c r="H342" i="5"/>
  <c r="R342" i="5"/>
  <c r="J342" i="5"/>
  <c r="H327" i="5"/>
  <c r="J327" i="5"/>
  <c r="R327" i="5"/>
  <c r="E327" i="5"/>
  <c r="F327" i="5"/>
  <c r="I327" i="5"/>
  <c r="E358" i="5"/>
  <c r="H358" i="5"/>
  <c r="R358" i="5"/>
  <c r="J358" i="5"/>
  <c r="I358" i="5"/>
  <c r="F358" i="5"/>
  <c r="G317" i="5"/>
  <c r="G305" i="5"/>
  <c r="J299" i="5"/>
  <c r="I299" i="5"/>
  <c r="R299" i="5"/>
  <c r="E299" i="5"/>
  <c r="F299" i="5"/>
  <c r="H299" i="5"/>
  <c r="I271" i="5"/>
  <c r="E271" i="5"/>
  <c r="F271" i="5"/>
  <c r="J271" i="5"/>
  <c r="R271" i="5"/>
  <c r="H271" i="5"/>
  <c r="I249" i="5"/>
  <c r="F249" i="5"/>
  <c r="H249" i="5"/>
  <c r="J249" i="5"/>
  <c r="R249" i="5"/>
  <c r="E249" i="5"/>
  <c r="G203" i="5"/>
  <c r="H266" i="5"/>
  <c r="R266" i="5"/>
  <c r="F266" i="5"/>
  <c r="J266" i="5"/>
  <c r="E266" i="5"/>
  <c r="I266" i="5"/>
  <c r="R108" i="5"/>
  <c r="R135" i="5"/>
  <c r="H179" i="5"/>
  <c r="E179" i="5"/>
  <c r="R179" i="5"/>
  <c r="F179" i="5"/>
  <c r="J179" i="5"/>
  <c r="I179" i="5"/>
  <c r="R115" i="5"/>
  <c r="G176" i="5"/>
  <c r="R158" i="5"/>
  <c r="R123" i="5"/>
  <c r="R94" i="5"/>
  <c r="R23" i="5"/>
  <c r="R93" i="5"/>
  <c r="R7" i="5"/>
  <c r="G240" i="5"/>
  <c r="H228" i="5"/>
  <c r="R228" i="5"/>
  <c r="F228" i="5"/>
  <c r="J228" i="5"/>
  <c r="E228" i="5"/>
  <c r="I228" i="5"/>
  <c r="J487" i="5"/>
  <c r="R487" i="5"/>
  <c r="F487" i="5"/>
  <c r="I487" i="5"/>
  <c r="E487" i="5"/>
  <c r="H487" i="5"/>
  <c r="H573" i="5"/>
  <c r="J573" i="5"/>
  <c r="E573" i="5"/>
  <c r="R573" i="5"/>
  <c r="F573" i="5"/>
  <c r="I573" i="5"/>
  <c r="F560" i="5"/>
  <c r="I560" i="5"/>
  <c r="R560" i="5"/>
  <c r="E560" i="5"/>
  <c r="J560" i="5"/>
  <c r="H560" i="5"/>
  <c r="G560" i="5"/>
  <c r="I429" i="5"/>
  <c r="F429" i="5"/>
  <c r="E429" i="5"/>
  <c r="J429" i="5"/>
  <c r="R429" i="5"/>
  <c r="H429" i="5"/>
  <c r="G429" i="5"/>
  <c r="R411" i="5"/>
  <c r="J411" i="5"/>
  <c r="I411" i="5"/>
  <c r="F411" i="5"/>
  <c r="E411" i="5"/>
  <c r="H411" i="5"/>
  <c r="G411" i="5"/>
  <c r="I552" i="5"/>
  <c r="H552" i="5"/>
  <c r="E552" i="5"/>
  <c r="F552" i="5"/>
  <c r="R552" i="5"/>
  <c r="J552" i="5"/>
  <c r="G552" i="5"/>
  <c r="J365" i="5"/>
  <c r="H365" i="5"/>
  <c r="I365" i="5"/>
  <c r="E365" i="5"/>
  <c r="F365" i="5"/>
  <c r="R365" i="5"/>
  <c r="G365" i="5"/>
  <c r="F580" i="5"/>
  <c r="R580" i="5"/>
  <c r="I580" i="5"/>
  <c r="E580" i="5"/>
  <c r="J580" i="5"/>
  <c r="H580" i="5"/>
  <c r="H561" i="5"/>
  <c r="I561" i="5"/>
  <c r="F561" i="5"/>
  <c r="R561" i="5"/>
  <c r="J561" i="5"/>
  <c r="E561" i="5"/>
  <c r="F524" i="5"/>
  <c r="J524" i="5"/>
  <c r="H524" i="5"/>
  <c r="R524" i="5"/>
  <c r="I524" i="5"/>
  <c r="E524" i="5"/>
  <c r="H555" i="5"/>
  <c r="J555" i="5"/>
  <c r="F555" i="5"/>
  <c r="R555" i="5"/>
  <c r="I555" i="5"/>
  <c r="E555" i="5"/>
  <c r="H494" i="5"/>
  <c r="R494" i="5"/>
  <c r="E494" i="5"/>
  <c r="F494" i="5"/>
  <c r="J494" i="5"/>
  <c r="I494" i="5"/>
  <c r="F312" i="5"/>
  <c r="R312" i="5"/>
  <c r="J312" i="5"/>
  <c r="H312" i="5"/>
  <c r="E312" i="5"/>
  <c r="I312" i="5"/>
  <c r="H198" i="5"/>
  <c r="J198" i="5"/>
  <c r="E198" i="5"/>
  <c r="I198" i="5"/>
  <c r="R198" i="5"/>
  <c r="F198" i="5"/>
  <c r="H230" i="5"/>
  <c r="R230" i="5"/>
  <c r="F230" i="5"/>
  <c r="J230" i="5"/>
  <c r="E230" i="5"/>
  <c r="I230" i="5"/>
  <c r="R149" i="5"/>
  <c r="R146" i="5"/>
  <c r="R112" i="5"/>
  <c r="R5" i="5"/>
  <c r="H226" i="5"/>
  <c r="I226" i="5"/>
  <c r="R226" i="5"/>
  <c r="F226" i="5"/>
  <c r="J226" i="5"/>
  <c r="E226" i="5"/>
  <c r="R279" i="5"/>
  <c r="H279" i="5"/>
  <c r="F279" i="5"/>
  <c r="J279" i="5"/>
  <c r="I279" i="5"/>
  <c r="E279" i="5"/>
  <c r="R131" i="5"/>
  <c r="R70" i="5"/>
  <c r="J550" i="5"/>
  <c r="F550" i="5"/>
  <c r="I550" i="5"/>
  <c r="E550" i="5"/>
  <c r="H550" i="5"/>
  <c r="R550" i="5"/>
  <c r="G550" i="5"/>
  <c r="E434" i="5"/>
  <c r="J434" i="5"/>
  <c r="R434" i="5"/>
  <c r="F434" i="5"/>
  <c r="I434" i="5"/>
  <c r="H434" i="5"/>
  <c r="G434" i="5"/>
  <c r="R261" i="5"/>
  <c r="J261" i="5"/>
  <c r="E261" i="5"/>
  <c r="F261" i="5"/>
  <c r="H261" i="5"/>
  <c r="I261" i="5"/>
  <c r="G261" i="5"/>
  <c r="H563" i="5"/>
  <c r="I563" i="5"/>
  <c r="J563" i="5"/>
  <c r="E563" i="5"/>
  <c r="F563" i="5"/>
  <c r="R563" i="5"/>
  <c r="G563" i="5"/>
  <c r="F526" i="5"/>
  <c r="R526" i="5"/>
  <c r="J526" i="5"/>
  <c r="I526" i="5"/>
  <c r="H526" i="5"/>
  <c r="E526" i="5"/>
  <c r="G526" i="5"/>
  <c r="H567" i="5"/>
  <c r="J567" i="5"/>
  <c r="E567" i="5"/>
  <c r="I567" i="5"/>
  <c r="R567" i="5"/>
  <c r="F567" i="5"/>
  <c r="R544" i="5"/>
  <c r="J544" i="5"/>
  <c r="I544" i="5"/>
  <c r="H544" i="5"/>
  <c r="E544" i="5"/>
  <c r="F544" i="5"/>
  <c r="R392" i="5"/>
  <c r="I392" i="5"/>
  <c r="F392" i="5"/>
  <c r="E392" i="5"/>
  <c r="J392" i="5"/>
  <c r="H392" i="5"/>
  <c r="R445" i="5"/>
  <c r="H445" i="5"/>
  <c r="I445" i="5"/>
  <c r="F445" i="5"/>
  <c r="E445" i="5"/>
  <c r="J445" i="5"/>
  <c r="X467" i="5"/>
  <c r="F423" i="5"/>
  <c r="I423" i="5"/>
  <c r="J423" i="5"/>
  <c r="E423" i="5"/>
  <c r="H423" i="5"/>
  <c r="R423" i="5"/>
  <c r="E360" i="5"/>
  <c r="F360" i="5"/>
  <c r="R360" i="5"/>
  <c r="H360" i="5"/>
  <c r="I360" i="5"/>
  <c r="J360" i="5"/>
  <c r="E331" i="5"/>
  <c r="H331" i="5"/>
  <c r="R331" i="5"/>
  <c r="J331" i="5"/>
  <c r="I331" i="5"/>
  <c r="F331" i="5"/>
  <c r="I289" i="5"/>
  <c r="F289" i="5"/>
  <c r="E289" i="5"/>
  <c r="R289" i="5"/>
  <c r="J289" i="5"/>
  <c r="H289" i="5"/>
  <c r="H214" i="5"/>
  <c r="I214" i="5"/>
  <c r="R214" i="5"/>
  <c r="F214" i="5"/>
  <c r="J214" i="5"/>
  <c r="E214" i="5"/>
  <c r="I282" i="5"/>
  <c r="E282" i="5"/>
  <c r="J282" i="5"/>
  <c r="F282" i="5"/>
  <c r="R282" i="5"/>
  <c r="H282" i="5"/>
  <c r="E275" i="5"/>
  <c r="J275" i="5"/>
  <c r="R275" i="5"/>
  <c r="F275" i="5"/>
  <c r="I275" i="5"/>
  <c r="H275" i="5"/>
  <c r="R143" i="5"/>
  <c r="R134" i="5"/>
  <c r="R272" i="5"/>
  <c r="H272" i="5"/>
  <c r="F272" i="5"/>
  <c r="E272" i="5"/>
  <c r="I272" i="5"/>
  <c r="J272" i="5"/>
  <c r="F576" i="5"/>
  <c r="I576" i="5"/>
  <c r="R576" i="5"/>
  <c r="E576" i="5"/>
  <c r="J576" i="5"/>
  <c r="H576" i="5"/>
  <c r="G576" i="5"/>
  <c r="F510" i="5"/>
  <c r="R510" i="5"/>
  <c r="J510" i="5"/>
  <c r="I510" i="5"/>
  <c r="H510" i="5"/>
  <c r="E510" i="5"/>
  <c r="F554" i="5"/>
  <c r="J554" i="5"/>
  <c r="I554" i="5"/>
  <c r="E554" i="5"/>
  <c r="H554" i="5"/>
  <c r="R554" i="5"/>
  <c r="G554" i="5"/>
  <c r="I276" i="5"/>
  <c r="J276" i="5"/>
  <c r="R276" i="5"/>
  <c r="H276" i="5"/>
  <c r="F276" i="5"/>
  <c r="E276" i="5"/>
  <c r="G276" i="5"/>
  <c r="R221" i="5"/>
  <c r="I221" i="5"/>
  <c r="H221" i="5"/>
  <c r="E221" i="5"/>
  <c r="F221" i="5"/>
  <c r="J221" i="5"/>
  <c r="G221" i="5"/>
  <c r="R174" i="5"/>
  <c r="J479" i="5"/>
  <c r="F479" i="5"/>
  <c r="H479" i="5"/>
  <c r="I479" i="5"/>
  <c r="R479" i="5"/>
  <c r="E479" i="5"/>
  <c r="G479" i="5"/>
  <c r="H409" i="5"/>
  <c r="F409" i="5"/>
  <c r="J409" i="5"/>
  <c r="R409" i="5"/>
  <c r="I409" i="5"/>
  <c r="E409" i="5"/>
  <c r="G409" i="5"/>
  <c r="J425" i="5"/>
  <c r="F425" i="5"/>
  <c r="H425" i="5"/>
  <c r="I425" i="5"/>
  <c r="E425" i="5"/>
  <c r="R425" i="5"/>
  <c r="G425" i="5"/>
  <c r="J572" i="5"/>
  <c r="H572" i="5"/>
  <c r="F572" i="5"/>
  <c r="I572" i="5"/>
  <c r="R572" i="5"/>
  <c r="E572" i="5"/>
  <c r="J311" i="5"/>
  <c r="I311" i="5"/>
  <c r="R311" i="5"/>
  <c r="E311" i="5"/>
  <c r="F311" i="5"/>
  <c r="H311" i="5"/>
  <c r="H268" i="5"/>
  <c r="R268" i="5"/>
  <c r="F268" i="5"/>
  <c r="J268" i="5"/>
  <c r="E268" i="5"/>
  <c r="I268" i="5"/>
  <c r="I184" i="5"/>
  <c r="F184" i="5"/>
  <c r="H184" i="5"/>
  <c r="E184" i="5"/>
  <c r="R184" i="5"/>
  <c r="J184" i="5"/>
  <c r="R120" i="5"/>
  <c r="R129" i="5"/>
  <c r="R82" i="5"/>
  <c r="R53" i="5"/>
  <c r="R32" i="5"/>
  <c r="H270" i="5"/>
  <c r="J270" i="5"/>
  <c r="E270" i="5"/>
  <c r="I270" i="5"/>
  <c r="R270" i="5"/>
  <c r="F270" i="5"/>
  <c r="H532" i="5"/>
  <c r="E532" i="5"/>
  <c r="R532" i="5"/>
  <c r="F532" i="5"/>
  <c r="I532" i="5"/>
  <c r="J532" i="5"/>
  <c r="G532" i="5"/>
  <c r="E507" i="5"/>
  <c r="J507" i="5"/>
  <c r="R507" i="5"/>
  <c r="H507" i="5"/>
  <c r="I507" i="5"/>
  <c r="F507" i="5"/>
  <c r="G507" i="5"/>
  <c r="J474" i="5"/>
  <c r="R474" i="5"/>
  <c r="F474" i="5"/>
  <c r="I474" i="5"/>
  <c r="H474" i="5"/>
  <c r="E474" i="5"/>
  <c r="G474" i="5"/>
  <c r="R119" i="5"/>
  <c r="H569" i="5"/>
  <c r="J569" i="5"/>
  <c r="E569" i="5"/>
  <c r="R569" i="5"/>
  <c r="F569" i="5"/>
  <c r="I569" i="5"/>
  <c r="G569" i="5"/>
  <c r="J436" i="5"/>
  <c r="F436" i="5"/>
  <c r="I436" i="5"/>
  <c r="E436" i="5"/>
  <c r="H436" i="5"/>
  <c r="R436" i="5"/>
  <c r="G436" i="5"/>
  <c r="J547" i="5"/>
  <c r="H547" i="5"/>
  <c r="F547" i="5"/>
  <c r="I547" i="5"/>
  <c r="E547" i="5"/>
  <c r="R547" i="5"/>
  <c r="F500" i="5"/>
  <c r="H500" i="5"/>
  <c r="R500" i="5"/>
  <c r="J500" i="5"/>
  <c r="I500" i="5"/>
  <c r="E500" i="5"/>
  <c r="I404" i="5"/>
  <c r="F404" i="5"/>
  <c r="E404" i="5"/>
  <c r="J404" i="5"/>
  <c r="H404" i="5"/>
  <c r="R404" i="5"/>
  <c r="R413" i="5"/>
  <c r="H413" i="5"/>
  <c r="I413" i="5"/>
  <c r="J413" i="5"/>
  <c r="E413" i="5"/>
  <c r="F413" i="5"/>
  <c r="J309" i="5"/>
  <c r="R309" i="5"/>
  <c r="E309" i="5"/>
  <c r="F309" i="5"/>
  <c r="H309" i="5"/>
  <c r="I309" i="5"/>
  <c r="R361" i="5"/>
  <c r="F361" i="5"/>
  <c r="I361" i="5"/>
  <c r="J361" i="5"/>
  <c r="E361" i="5"/>
  <c r="H361" i="5"/>
  <c r="G567" i="5"/>
  <c r="G566" i="5"/>
  <c r="E556" i="5"/>
  <c r="J556" i="5"/>
  <c r="R556" i="5"/>
  <c r="F556" i="5"/>
  <c r="I556" i="5"/>
  <c r="H556" i="5"/>
  <c r="J538" i="5"/>
  <c r="F538" i="5"/>
  <c r="H538" i="5"/>
  <c r="R538" i="5"/>
  <c r="I538" i="5"/>
  <c r="E538" i="5"/>
  <c r="G500" i="5"/>
  <c r="R462" i="5"/>
  <c r="J462" i="5"/>
  <c r="I462" i="5"/>
  <c r="H462" i="5"/>
  <c r="E462" i="5"/>
  <c r="F462" i="5"/>
  <c r="H530" i="5"/>
  <c r="I530" i="5"/>
  <c r="F530" i="5"/>
  <c r="E530" i="5"/>
  <c r="R530" i="5"/>
  <c r="J530" i="5"/>
  <c r="F480" i="5"/>
  <c r="R480" i="5"/>
  <c r="H480" i="5"/>
  <c r="E480" i="5"/>
  <c r="I480" i="5"/>
  <c r="J480" i="5"/>
  <c r="R466" i="5"/>
  <c r="E466" i="5"/>
  <c r="I466" i="5"/>
  <c r="H466" i="5"/>
  <c r="F466" i="5"/>
  <c r="J466" i="5"/>
  <c r="J428" i="5"/>
  <c r="F428" i="5"/>
  <c r="I428" i="5"/>
  <c r="E428" i="5"/>
  <c r="H428" i="5"/>
  <c r="R428" i="5"/>
  <c r="G416" i="5"/>
  <c r="G404" i="5"/>
  <c r="I388" i="5"/>
  <c r="F388" i="5"/>
  <c r="E388" i="5"/>
  <c r="J388" i="5"/>
  <c r="H388" i="5"/>
  <c r="R388" i="5"/>
  <c r="E368" i="5"/>
  <c r="F368" i="5"/>
  <c r="R368" i="5"/>
  <c r="H368" i="5"/>
  <c r="I368" i="5"/>
  <c r="J368" i="5"/>
  <c r="R450" i="5"/>
  <c r="F450" i="5"/>
  <c r="I450" i="5"/>
  <c r="H450" i="5"/>
  <c r="E450" i="5"/>
  <c r="J450" i="5"/>
  <c r="G427" i="5"/>
  <c r="E410" i="5"/>
  <c r="J410" i="5"/>
  <c r="R410" i="5"/>
  <c r="F410" i="5"/>
  <c r="I410" i="5"/>
  <c r="H410" i="5"/>
  <c r="J381" i="5"/>
  <c r="R381" i="5"/>
  <c r="E381" i="5"/>
  <c r="I381" i="5"/>
  <c r="H381" i="5"/>
  <c r="F381" i="5"/>
  <c r="G413" i="5"/>
  <c r="E387" i="5"/>
  <c r="R387" i="5"/>
  <c r="H387" i="5"/>
  <c r="F387" i="5"/>
  <c r="J387" i="5"/>
  <c r="I387" i="5"/>
  <c r="G360" i="5"/>
  <c r="G349" i="5"/>
  <c r="E304" i="5"/>
  <c r="R304" i="5"/>
  <c r="J304" i="5"/>
  <c r="H304" i="5"/>
  <c r="F304" i="5"/>
  <c r="I304" i="5"/>
  <c r="J293" i="5"/>
  <c r="R293" i="5"/>
  <c r="E293" i="5"/>
  <c r="I293" i="5"/>
  <c r="F293" i="5"/>
  <c r="H293" i="5"/>
  <c r="G295" i="5"/>
  <c r="R370" i="5"/>
  <c r="F370" i="5"/>
  <c r="I370" i="5"/>
  <c r="H370" i="5"/>
  <c r="E370" i="5"/>
  <c r="J370" i="5"/>
  <c r="H300" i="5"/>
  <c r="F300" i="5"/>
  <c r="I300" i="5"/>
  <c r="E300" i="5"/>
  <c r="R300" i="5"/>
  <c r="J300" i="5"/>
  <c r="H197" i="5"/>
  <c r="E197" i="5"/>
  <c r="J197" i="5"/>
  <c r="I197" i="5"/>
  <c r="F197" i="5"/>
  <c r="R197" i="5"/>
  <c r="E298" i="5"/>
  <c r="F298" i="5"/>
  <c r="R298" i="5"/>
  <c r="H298" i="5"/>
  <c r="J298" i="5"/>
  <c r="I298" i="5"/>
  <c r="H250" i="5"/>
  <c r="J250" i="5"/>
  <c r="E250" i="5"/>
  <c r="I250" i="5"/>
  <c r="R250" i="5"/>
  <c r="F250" i="5"/>
  <c r="H262" i="5"/>
  <c r="R262" i="5"/>
  <c r="F262" i="5"/>
  <c r="J262" i="5"/>
  <c r="E262" i="5"/>
  <c r="I262" i="5"/>
  <c r="H236" i="5"/>
  <c r="R236" i="5"/>
  <c r="F236" i="5"/>
  <c r="J236" i="5"/>
  <c r="E236" i="5"/>
  <c r="I236" i="5"/>
  <c r="H234" i="5"/>
  <c r="R234" i="5"/>
  <c r="F234" i="5"/>
  <c r="J234" i="5"/>
  <c r="E234" i="5"/>
  <c r="I234" i="5"/>
  <c r="H213" i="5"/>
  <c r="E213" i="5"/>
  <c r="J213" i="5"/>
  <c r="I213" i="5"/>
  <c r="F213" i="5"/>
  <c r="R213" i="5"/>
  <c r="I187" i="5"/>
  <c r="E187" i="5"/>
  <c r="R187" i="5"/>
  <c r="J187" i="5"/>
  <c r="H187" i="5"/>
  <c r="F187" i="5"/>
  <c r="R121" i="5"/>
  <c r="R84" i="5"/>
  <c r="R170" i="5"/>
  <c r="R106" i="5"/>
  <c r="R101" i="5"/>
  <c r="R65" i="5"/>
  <c r="R44" i="5"/>
  <c r="R58" i="5"/>
  <c r="R35" i="5"/>
  <c r="H258" i="5"/>
  <c r="I258" i="5"/>
  <c r="R258" i="5"/>
  <c r="F258" i="5"/>
  <c r="J258" i="5"/>
  <c r="E258" i="5"/>
  <c r="H186" i="5"/>
  <c r="I186" i="5"/>
  <c r="J186" i="5"/>
  <c r="E186" i="5"/>
  <c r="F186" i="5"/>
  <c r="R186" i="5"/>
  <c r="H244" i="5"/>
  <c r="J244" i="5"/>
  <c r="E244" i="5"/>
  <c r="I244" i="5"/>
  <c r="R244" i="5"/>
  <c r="F244" i="5"/>
  <c r="G272" i="5"/>
  <c r="H208" i="5"/>
  <c r="R208" i="5"/>
  <c r="F208" i="5"/>
  <c r="J208" i="5"/>
  <c r="E208" i="5"/>
  <c r="I208" i="5"/>
  <c r="G228" i="5"/>
  <c r="R68" i="5"/>
  <c r="H583" i="5"/>
  <c r="I583" i="5"/>
  <c r="F583" i="5"/>
  <c r="R583" i="5"/>
  <c r="J583" i="5"/>
  <c r="E583" i="5"/>
  <c r="G487" i="5"/>
  <c r="G573" i="5"/>
  <c r="J499" i="5"/>
  <c r="R499" i="5"/>
  <c r="E499" i="5"/>
  <c r="H499" i="5"/>
  <c r="F499" i="5"/>
  <c r="I499" i="5"/>
  <c r="G499" i="5"/>
  <c r="J520" i="5"/>
  <c r="H520" i="5"/>
  <c r="R520" i="5"/>
  <c r="F520" i="5"/>
  <c r="E520" i="5"/>
  <c r="I520" i="5"/>
  <c r="G520" i="5"/>
  <c r="H433" i="5"/>
  <c r="F433" i="5"/>
  <c r="J433" i="5"/>
  <c r="I433" i="5"/>
  <c r="E433" i="5"/>
  <c r="R433" i="5"/>
  <c r="G433" i="5"/>
  <c r="J475" i="5"/>
  <c r="E475" i="5"/>
  <c r="H475" i="5"/>
  <c r="R475" i="5"/>
  <c r="F475" i="5"/>
  <c r="I475" i="5"/>
  <c r="G475" i="5"/>
  <c r="E439" i="5"/>
  <c r="H439" i="5"/>
  <c r="R439" i="5"/>
  <c r="F439" i="5"/>
  <c r="I439" i="5"/>
  <c r="J439" i="5"/>
  <c r="G439" i="5"/>
  <c r="R136" i="5"/>
  <c r="R86" i="5"/>
  <c r="H516" i="5"/>
  <c r="J516" i="5"/>
  <c r="F516" i="5"/>
  <c r="I516" i="5"/>
  <c r="E516" i="5"/>
  <c r="R516" i="5"/>
  <c r="G516" i="5"/>
  <c r="J418" i="5"/>
  <c r="R418" i="5"/>
  <c r="F418" i="5"/>
  <c r="I418" i="5"/>
  <c r="H418" i="5"/>
  <c r="E418" i="5"/>
  <c r="R444" i="5"/>
  <c r="F444" i="5"/>
  <c r="I444" i="5"/>
  <c r="J444" i="5"/>
  <c r="E444" i="5"/>
  <c r="H444" i="5"/>
  <c r="E426" i="5"/>
  <c r="J426" i="5"/>
  <c r="R426" i="5"/>
  <c r="F426" i="5"/>
  <c r="I426" i="5"/>
  <c r="H426" i="5"/>
  <c r="F366" i="5"/>
  <c r="H366" i="5"/>
  <c r="I366" i="5"/>
  <c r="E366" i="5"/>
  <c r="R366" i="5"/>
  <c r="J366" i="5"/>
  <c r="H421" i="5"/>
  <c r="I421" i="5"/>
  <c r="F421" i="5"/>
  <c r="E421" i="5"/>
  <c r="J421" i="5"/>
  <c r="R421" i="5"/>
  <c r="H367" i="5"/>
  <c r="F367" i="5"/>
  <c r="R367" i="5"/>
  <c r="I367" i="5"/>
  <c r="E367" i="5"/>
  <c r="J367" i="5"/>
  <c r="H341" i="5"/>
  <c r="J341" i="5"/>
  <c r="E341" i="5"/>
  <c r="R341" i="5"/>
  <c r="I341" i="5"/>
  <c r="F341" i="5"/>
  <c r="I326" i="5"/>
  <c r="H326" i="5"/>
  <c r="E326" i="5"/>
  <c r="F326" i="5"/>
  <c r="R326" i="5"/>
  <c r="J326" i="5"/>
  <c r="J334" i="5"/>
  <c r="H334" i="5"/>
  <c r="F334" i="5"/>
  <c r="I334" i="5"/>
  <c r="E334" i="5"/>
  <c r="R334" i="5"/>
  <c r="H318" i="5"/>
  <c r="I318" i="5"/>
  <c r="J318" i="5"/>
  <c r="R318" i="5"/>
  <c r="E318" i="5"/>
  <c r="F318" i="5"/>
  <c r="J357" i="5"/>
  <c r="H357" i="5"/>
  <c r="I357" i="5"/>
  <c r="F357" i="5"/>
  <c r="E357" i="5"/>
  <c r="R357" i="5"/>
  <c r="H206" i="5"/>
  <c r="I206" i="5"/>
  <c r="R206" i="5"/>
  <c r="F206" i="5"/>
  <c r="J206" i="5"/>
  <c r="E206" i="5"/>
  <c r="H238" i="5"/>
  <c r="J238" i="5"/>
  <c r="E238" i="5"/>
  <c r="I238" i="5"/>
  <c r="R238" i="5"/>
  <c r="F238" i="5"/>
  <c r="H260" i="5"/>
  <c r="R260" i="5"/>
  <c r="F260" i="5"/>
  <c r="J260" i="5"/>
  <c r="E260" i="5"/>
  <c r="I260" i="5"/>
  <c r="H202" i="5"/>
  <c r="R202" i="5"/>
  <c r="F202" i="5"/>
  <c r="J202" i="5"/>
  <c r="E202" i="5"/>
  <c r="I202" i="5"/>
  <c r="R173" i="5"/>
  <c r="R150" i="5"/>
  <c r="R52" i="5"/>
  <c r="R42" i="5"/>
  <c r="R48" i="5"/>
  <c r="F539" i="5"/>
  <c r="J539" i="5"/>
  <c r="H539" i="5"/>
  <c r="I539" i="5"/>
  <c r="E539" i="5"/>
  <c r="R539" i="5"/>
  <c r="I502" i="5"/>
  <c r="H502" i="5"/>
  <c r="E502" i="5"/>
  <c r="F502" i="5"/>
  <c r="R502" i="5"/>
  <c r="J502" i="5"/>
  <c r="I486" i="5"/>
  <c r="J486" i="5"/>
  <c r="E486" i="5"/>
  <c r="H486" i="5"/>
  <c r="R486" i="5"/>
  <c r="F486" i="5"/>
  <c r="J527" i="5"/>
  <c r="F527" i="5"/>
  <c r="I527" i="5"/>
  <c r="R527" i="5"/>
  <c r="E527" i="5"/>
  <c r="H527" i="5"/>
  <c r="J562" i="5"/>
  <c r="E562" i="5"/>
  <c r="F562" i="5"/>
  <c r="I562" i="5"/>
  <c r="H562" i="5"/>
  <c r="R562" i="5"/>
  <c r="I459" i="5"/>
  <c r="F459" i="5"/>
  <c r="J459" i="5"/>
  <c r="H459" i="5"/>
  <c r="E459" i="5"/>
  <c r="R459" i="5"/>
  <c r="H372" i="5"/>
  <c r="J372" i="5"/>
  <c r="F372" i="5"/>
  <c r="E372" i="5"/>
  <c r="R372" i="5"/>
  <c r="I372" i="5"/>
  <c r="F518" i="5"/>
  <c r="R518" i="5"/>
  <c r="J518" i="5"/>
  <c r="I518" i="5"/>
  <c r="H518" i="5"/>
  <c r="E518" i="5"/>
  <c r="F414" i="5"/>
  <c r="R414" i="5"/>
  <c r="J414" i="5"/>
  <c r="I414" i="5"/>
  <c r="H414" i="5"/>
  <c r="E414" i="5"/>
  <c r="R407" i="5"/>
  <c r="F407" i="5"/>
  <c r="I407" i="5"/>
  <c r="J407" i="5"/>
  <c r="E407" i="5"/>
  <c r="H407" i="5"/>
  <c r="E481" i="5"/>
  <c r="J481" i="5"/>
  <c r="R481" i="5"/>
  <c r="F481" i="5"/>
  <c r="I481" i="5"/>
  <c r="H481" i="5"/>
  <c r="J306" i="5"/>
  <c r="I306" i="5"/>
  <c r="E306" i="5"/>
  <c r="F306" i="5"/>
  <c r="R306" i="5"/>
  <c r="H306" i="5"/>
  <c r="F340" i="5"/>
  <c r="J340" i="5"/>
  <c r="H340" i="5"/>
  <c r="I340" i="5"/>
  <c r="E340" i="5"/>
  <c r="R340" i="5"/>
  <c r="I323" i="5"/>
  <c r="J323" i="5"/>
  <c r="E323" i="5"/>
  <c r="F323" i="5"/>
  <c r="R323" i="5"/>
  <c r="H323" i="5"/>
  <c r="H348" i="5"/>
  <c r="F348" i="5"/>
  <c r="J348" i="5"/>
  <c r="R348" i="5"/>
  <c r="I348" i="5"/>
  <c r="E348" i="5"/>
  <c r="I191" i="5"/>
  <c r="E191" i="5"/>
  <c r="H191" i="5"/>
  <c r="F191" i="5"/>
  <c r="J191" i="5"/>
  <c r="R191" i="5"/>
  <c r="H248" i="5"/>
  <c r="J248" i="5"/>
  <c r="E248" i="5"/>
  <c r="I248" i="5"/>
  <c r="R248" i="5"/>
  <c r="F248" i="5"/>
  <c r="R237" i="5"/>
  <c r="I237" i="5"/>
  <c r="H237" i="5"/>
  <c r="F237" i="5"/>
  <c r="E237" i="5"/>
  <c r="J237" i="5"/>
  <c r="E255" i="5"/>
  <c r="I255" i="5"/>
  <c r="F255" i="5"/>
  <c r="H255" i="5"/>
  <c r="J255" i="5"/>
  <c r="R255" i="5"/>
  <c r="I233" i="5"/>
  <c r="H233" i="5"/>
  <c r="F233" i="5"/>
  <c r="J233" i="5"/>
  <c r="E233" i="5"/>
  <c r="R233" i="5"/>
  <c r="E278" i="5"/>
  <c r="J278" i="5"/>
  <c r="I278" i="5"/>
  <c r="F278" i="5"/>
  <c r="R278" i="5"/>
  <c r="H278" i="5"/>
  <c r="I259" i="5"/>
  <c r="E259" i="5"/>
  <c r="F259" i="5"/>
  <c r="H259" i="5"/>
  <c r="J259" i="5"/>
  <c r="R259" i="5"/>
  <c r="R153" i="5"/>
  <c r="R116" i="5"/>
  <c r="R189" i="5"/>
  <c r="I189" i="5"/>
  <c r="H189" i="5"/>
  <c r="E189" i="5"/>
  <c r="F189" i="5"/>
  <c r="J189" i="5"/>
  <c r="R138" i="5"/>
  <c r="R88" i="5"/>
  <c r="R49" i="5"/>
  <c r="R47" i="5"/>
  <c r="J574" i="5"/>
  <c r="E574" i="5"/>
  <c r="F574" i="5"/>
  <c r="I574" i="5"/>
  <c r="H574" i="5"/>
  <c r="R574" i="5"/>
  <c r="R525" i="5"/>
  <c r="F525" i="5"/>
  <c r="I525" i="5"/>
  <c r="J525" i="5"/>
  <c r="E525" i="5"/>
  <c r="H525" i="5"/>
  <c r="E501" i="5"/>
  <c r="H501" i="5"/>
  <c r="R501" i="5"/>
  <c r="F501" i="5"/>
  <c r="I501" i="5"/>
  <c r="J501" i="5"/>
  <c r="F531" i="5"/>
  <c r="J531" i="5"/>
  <c r="R531" i="5"/>
  <c r="I531" i="5"/>
  <c r="H531" i="5"/>
  <c r="E531" i="5"/>
  <c r="I509" i="5"/>
  <c r="J509" i="5"/>
  <c r="E509" i="5"/>
  <c r="H509" i="5"/>
  <c r="R509" i="5"/>
  <c r="F509" i="5"/>
  <c r="R478" i="5"/>
  <c r="F478" i="5"/>
  <c r="I478" i="5"/>
  <c r="J478" i="5"/>
  <c r="E478" i="5"/>
  <c r="H478" i="5"/>
  <c r="J394" i="5"/>
  <c r="I394" i="5"/>
  <c r="H394" i="5"/>
  <c r="E394" i="5"/>
  <c r="R394" i="5"/>
  <c r="F394" i="5"/>
  <c r="R371" i="5"/>
  <c r="H371" i="5"/>
  <c r="I371" i="5"/>
  <c r="J371" i="5"/>
  <c r="E371" i="5"/>
  <c r="F371" i="5"/>
  <c r="I503" i="5"/>
  <c r="F503" i="5"/>
  <c r="E503" i="5"/>
  <c r="H503" i="5"/>
  <c r="R503" i="5"/>
  <c r="J503" i="5"/>
  <c r="F515" i="5"/>
  <c r="J515" i="5"/>
  <c r="R515" i="5"/>
  <c r="I515" i="5"/>
  <c r="E515" i="5"/>
  <c r="H515" i="5"/>
  <c r="I437" i="5"/>
  <c r="J437" i="5"/>
  <c r="E437" i="5"/>
  <c r="F437" i="5"/>
  <c r="R437" i="5"/>
  <c r="H437" i="5"/>
  <c r="E406" i="5"/>
  <c r="F406" i="5"/>
  <c r="R406" i="5"/>
  <c r="J406" i="5"/>
  <c r="I406" i="5"/>
  <c r="H406" i="5"/>
  <c r="J374" i="5"/>
  <c r="R374" i="5"/>
  <c r="F374" i="5"/>
  <c r="I374" i="5"/>
  <c r="H374" i="5"/>
  <c r="E374" i="5"/>
  <c r="F452" i="5"/>
  <c r="E452" i="5"/>
  <c r="H452" i="5"/>
  <c r="R452" i="5"/>
  <c r="J452" i="5"/>
  <c r="I452" i="5"/>
  <c r="I469" i="5"/>
  <c r="F469" i="5"/>
  <c r="E469" i="5"/>
  <c r="J469" i="5"/>
  <c r="H469" i="5"/>
  <c r="R469" i="5"/>
  <c r="I447" i="5"/>
  <c r="J447" i="5"/>
  <c r="E447" i="5"/>
  <c r="H447" i="5"/>
  <c r="R447" i="5"/>
  <c r="F447" i="5"/>
  <c r="I337" i="5"/>
  <c r="F337" i="5"/>
  <c r="E337" i="5"/>
  <c r="H337" i="5"/>
  <c r="R337" i="5"/>
  <c r="J337" i="5"/>
  <c r="H320" i="5"/>
  <c r="F320" i="5"/>
  <c r="R320" i="5"/>
  <c r="J320" i="5"/>
  <c r="I320" i="5"/>
  <c r="E320" i="5"/>
  <c r="I339" i="5"/>
  <c r="J339" i="5"/>
  <c r="E339" i="5"/>
  <c r="F339" i="5"/>
  <c r="R339" i="5"/>
  <c r="H339" i="5"/>
  <c r="J328" i="5"/>
  <c r="I328" i="5"/>
  <c r="F328" i="5"/>
  <c r="R328" i="5"/>
  <c r="H328" i="5"/>
  <c r="E328" i="5"/>
  <c r="I297" i="5"/>
  <c r="F297" i="5"/>
  <c r="E297" i="5"/>
  <c r="R297" i="5"/>
  <c r="J297" i="5"/>
  <c r="H297" i="5"/>
  <c r="I353" i="5"/>
  <c r="F353" i="5"/>
  <c r="E353" i="5"/>
  <c r="H353" i="5"/>
  <c r="R353" i="5"/>
  <c r="J353" i="5"/>
  <c r="H224" i="5"/>
  <c r="I224" i="5"/>
  <c r="R224" i="5"/>
  <c r="F224" i="5"/>
  <c r="J224" i="5"/>
  <c r="E224" i="5"/>
  <c r="R182" i="5"/>
  <c r="I182" i="5"/>
  <c r="F182" i="5"/>
  <c r="H182" i="5"/>
  <c r="J182" i="5"/>
  <c r="E182" i="5"/>
  <c r="E263" i="5"/>
  <c r="I263" i="5"/>
  <c r="F263" i="5"/>
  <c r="R263" i="5"/>
  <c r="H263" i="5"/>
  <c r="J263" i="5"/>
  <c r="I241" i="5"/>
  <c r="R241" i="5"/>
  <c r="J241" i="5"/>
  <c r="H241" i="5"/>
  <c r="F241" i="5"/>
  <c r="E241" i="5"/>
  <c r="H220" i="5"/>
  <c r="J220" i="5"/>
  <c r="E220" i="5"/>
  <c r="I220" i="5"/>
  <c r="R220" i="5"/>
  <c r="F220" i="5"/>
  <c r="I280" i="5"/>
  <c r="E280" i="5"/>
  <c r="R280" i="5"/>
  <c r="J280" i="5"/>
  <c r="H280" i="5"/>
  <c r="F280" i="5"/>
  <c r="R151" i="5"/>
  <c r="R75" i="5"/>
  <c r="R141" i="5"/>
  <c r="H183" i="5"/>
  <c r="E183" i="5"/>
  <c r="R183" i="5"/>
  <c r="I183" i="5"/>
  <c r="J183" i="5"/>
  <c r="F183" i="5"/>
  <c r="R118" i="5"/>
  <c r="R16" i="5"/>
  <c r="R99" i="5"/>
  <c r="R104" i="5"/>
  <c r="I267" i="5"/>
  <c r="E267" i="5"/>
  <c r="J267" i="5"/>
  <c r="R267" i="5"/>
  <c r="H267" i="5"/>
  <c r="F267" i="5"/>
  <c r="H218" i="5"/>
  <c r="R218" i="5"/>
  <c r="F218" i="5"/>
  <c r="J218" i="5"/>
  <c r="E218" i="5"/>
  <c r="I218" i="5"/>
  <c r="H222" i="5"/>
  <c r="R222" i="5"/>
  <c r="F222" i="5"/>
  <c r="J222" i="5"/>
  <c r="E222" i="5"/>
  <c r="I222" i="5"/>
  <c r="H194" i="5"/>
  <c r="R194" i="5"/>
  <c r="F194" i="5"/>
  <c r="J194" i="5"/>
  <c r="E194" i="5"/>
  <c r="I194" i="5"/>
  <c r="R13" i="5"/>
  <c r="R22" i="5"/>
  <c r="R63" i="5"/>
  <c r="R28" i="5"/>
  <c r="H491" i="5"/>
  <c r="I491" i="5"/>
  <c r="J491" i="5"/>
  <c r="R491" i="5"/>
  <c r="E491" i="5"/>
  <c r="F491" i="5"/>
  <c r="H579" i="5"/>
  <c r="I579" i="5"/>
  <c r="E579" i="5"/>
  <c r="J579" i="5"/>
  <c r="F579" i="5"/>
  <c r="R579" i="5"/>
  <c r="H476" i="5"/>
  <c r="F476" i="5"/>
  <c r="J476" i="5"/>
  <c r="R476" i="5"/>
  <c r="I476" i="5"/>
  <c r="E476" i="5"/>
  <c r="F373" i="5"/>
  <c r="I373" i="5"/>
  <c r="H373" i="5"/>
  <c r="R373" i="5"/>
  <c r="E373" i="5"/>
  <c r="J373" i="5"/>
  <c r="E415" i="5"/>
  <c r="H415" i="5"/>
  <c r="R415" i="5"/>
  <c r="F415" i="5"/>
  <c r="I415" i="5"/>
  <c r="J415" i="5"/>
  <c r="R473" i="5"/>
  <c r="F473" i="5"/>
  <c r="I473" i="5"/>
  <c r="H473" i="5"/>
  <c r="E473" i="5"/>
  <c r="J473" i="5"/>
  <c r="F460" i="5"/>
  <c r="J460" i="5"/>
  <c r="I460" i="5"/>
  <c r="E460" i="5"/>
  <c r="H460" i="5"/>
  <c r="R460" i="5"/>
  <c r="I395" i="5"/>
  <c r="E395" i="5"/>
  <c r="R395" i="5"/>
  <c r="H395" i="5"/>
  <c r="F395" i="5"/>
  <c r="J395" i="5"/>
  <c r="I514" i="5"/>
  <c r="H514" i="5"/>
  <c r="E514" i="5"/>
  <c r="J514" i="5"/>
  <c r="R514" i="5"/>
  <c r="F514" i="5"/>
  <c r="R455" i="5"/>
  <c r="F455" i="5"/>
  <c r="I455" i="5"/>
  <c r="J455" i="5"/>
  <c r="E455" i="5"/>
  <c r="H455" i="5"/>
  <c r="E464" i="5"/>
  <c r="H464" i="5"/>
  <c r="R464" i="5"/>
  <c r="F464" i="5"/>
  <c r="I464" i="5"/>
  <c r="J464" i="5"/>
  <c r="J359" i="5"/>
  <c r="R359" i="5"/>
  <c r="F359" i="5"/>
  <c r="I359" i="5"/>
  <c r="H359" i="5"/>
  <c r="E359" i="5"/>
  <c r="J291" i="5"/>
  <c r="I291" i="5"/>
  <c r="R291" i="5"/>
  <c r="E291" i="5"/>
  <c r="F291" i="5"/>
  <c r="H291" i="5"/>
  <c r="R330" i="5"/>
  <c r="I330" i="5"/>
  <c r="J330" i="5"/>
  <c r="F330" i="5"/>
  <c r="H330" i="5"/>
  <c r="E330" i="5"/>
  <c r="J310" i="5"/>
  <c r="I310" i="5"/>
  <c r="E310" i="5"/>
  <c r="F310" i="5"/>
  <c r="R310" i="5"/>
  <c r="H310" i="5"/>
  <c r="J325" i="5"/>
  <c r="E325" i="5"/>
  <c r="I325" i="5"/>
  <c r="F325" i="5"/>
  <c r="H325" i="5"/>
  <c r="R325" i="5"/>
  <c r="H303" i="5"/>
  <c r="J303" i="5"/>
  <c r="I303" i="5"/>
  <c r="R303" i="5"/>
  <c r="E303" i="5"/>
  <c r="F303" i="5"/>
  <c r="R205" i="5"/>
  <c r="I205" i="5"/>
  <c r="H205" i="5"/>
  <c r="E205" i="5"/>
  <c r="F205" i="5"/>
  <c r="J205" i="5"/>
  <c r="R105" i="5"/>
  <c r="R61" i="5"/>
  <c r="R122" i="5"/>
  <c r="R24" i="5"/>
  <c r="J546" i="5"/>
  <c r="H546" i="5"/>
  <c r="I546" i="5"/>
  <c r="E546" i="5"/>
  <c r="F546" i="5"/>
  <c r="R546" i="5"/>
  <c r="J542" i="5"/>
  <c r="I542" i="5"/>
  <c r="H542" i="5"/>
  <c r="F542" i="5"/>
  <c r="R542" i="5"/>
  <c r="E542" i="5"/>
  <c r="H575" i="5"/>
  <c r="E575" i="5"/>
  <c r="J575" i="5"/>
  <c r="I575" i="5"/>
  <c r="F575" i="5"/>
  <c r="R575" i="5"/>
  <c r="G486" i="5"/>
  <c r="J490" i="5"/>
  <c r="I490" i="5"/>
  <c r="F490" i="5"/>
  <c r="E490" i="5"/>
  <c r="H490" i="5"/>
  <c r="R490" i="5"/>
  <c r="H559" i="5"/>
  <c r="I559" i="5"/>
  <c r="E559" i="5"/>
  <c r="J559" i="5"/>
  <c r="F559" i="5"/>
  <c r="R559" i="5"/>
  <c r="I534" i="5"/>
  <c r="F534" i="5"/>
  <c r="E534" i="5"/>
  <c r="H534" i="5"/>
  <c r="J534" i="5"/>
  <c r="R534" i="5"/>
  <c r="I543" i="5"/>
  <c r="F543" i="5"/>
  <c r="E543" i="5"/>
  <c r="J543" i="5"/>
  <c r="R543" i="5"/>
  <c r="H543" i="5"/>
  <c r="R443" i="5"/>
  <c r="J443" i="5"/>
  <c r="I443" i="5"/>
  <c r="F443" i="5"/>
  <c r="E443" i="5"/>
  <c r="H443" i="5"/>
  <c r="G414" i="5"/>
  <c r="J458" i="5"/>
  <c r="R458" i="5"/>
  <c r="F458" i="5"/>
  <c r="I458" i="5"/>
  <c r="H458" i="5"/>
  <c r="E458" i="5"/>
  <c r="R471" i="5"/>
  <c r="H471" i="5"/>
  <c r="I471" i="5"/>
  <c r="J471" i="5"/>
  <c r="E471" i="5"/>
  <c r="F471" i="5"/>
  <c r="F424" i="5"/>
  <c r="H424" i="5"/>
  <c r="R424" i="5"/>
  <c r="J424" i="5"/>
  <c r="I424" i="5"/>
  <c r="E424" i="5"/>
  <c r="J393" i="5"/>
  <c r="R393" i="5"/>
  <c r="H393" i="5"/>
  <c r="I393" i="5"/>
  <c r="E393" i="5"/>
  <c r="F393" i="5"/>
  <c r="I338" i="5"/>
  <c r="H338" i="5"/>
  <c r="E338" i="5"/>
  <c r="J338" i="5"/>
  <c r="R338" i="5"/>
  <c r="F338" i="5"/>
  <c r="F290" i="5"/>
  <c r="R290" i="5"/>
  <c r="H290" i="5"/>
  <c r="J290" i="5"/>
  <c r="I290" i="5"/>
  <c r="E290" i="5"/>
  <c r="F344" i="5"/>
  <c r="E344" i="5"/>
  <c r="H344" i="5"/>
  <c r="J344" i="5"/>
  <c r="I344" i="5"/>
  <c r="R344" i="5"/>
  <c r="G315" i="5"/>
  <c r="H315" i="5"/>
  <c r="R315" i="5"/>
  <c r="F315" i="5"/>
  <c r="I315" i="5"/>
  <c r="J315" i="5"/>
  <c r="E315" i="5"/>
  <c r="J356" i="5"/>
  <c r="H356" i="5"/>
  <c r="F356" i="5"/>
  <c r="I356" i="5"/>
  <c r="E356" i="5"/>
  <c r="R356" i="5"/>
  <c r="H319" i="5"/>
  <c r="F319" i="5"/>
  <c r="E319" i="5"/>
  <c r="I319" i="5"/>
  <c r="J319" i="5"/>
  <c r="R319" i="5"/>
  <c r="E302" i="5"/>
  <c r="F302" i="5"/>
  <c r="R302" i="5"/>
  <c r="H302" i="5"/>
  <c r="J302" i="5"/>
  <c r="I302" i="5"/>
  <c r="I292" i="5"/>
  <c r="E292" i="5"/>
  <c r="R292" i="5"/>
  <c r="J292" i="5"/>
  <c r="H292" i="5"/>
  <c r="F292" i="5"/>
  <c r="H246" i="5"/>
  <c r="I246" i="5"/>
  <c r="R246" i="5"/>
  <c r="F246" i="5"/>
  <c r="J246" i="5"/>
  <c r="E246" i="5"/>
  <c r="J217" i="5"/>
  <c r="F217" i="5"/>
  <c r="H217" i="5"/>
  <c r="I217" i="5"/>
  <c r="E217" i="5"/>
  <c r="R217" i="5"/>
  <c r="H216" i="5"/>
  <c r="J216" i="5"/>
  <c r="E216" i="5"/>
  <c r="I216" i="5"/>
  <c r="R216" i="5"/>
  <c r="F216" i="5"/>
  <c r="E201" i="5"/>
  <c r="H201" i="5"/>
  <c r="I201" i="5"/>
  <c r="F201" i="5"/>
  <c r="R201" i="5"/>
  <c r="J201" i="5"/>
  <c r="I227" i="5"/>
  <c r="E227" i="5"/>
  <c r="F227" i="5"/>
  <c r="H227" i="5"/>
  <c r="R227" i="5"/>
  <c r="J227" i="5"/>
  <c r="R175" i="5"/>
  <c r="H175" i="5"/>
  <c r="E175" i="5"/>
  <c r="J175" i="5"/>
  <c r="I175" i="5"/>
  <c r="F175" i="5"/>
  <c r="R167" i="5"/>
  <c r="R54" i="5"/>
  <c r="R147" i="5"/>
  <c r="R155" i="5"/>
  <c r="R126" i="5"/>
  <c r="R91" i="5"/>
  <c r="R31" i="5"/>
  <c r="R11" i="5"/>
  <c r="R55" i="5"/>
  <c r="R33" i="5"/>
  <c r="R77" i="5"/>
  <c r="G558" i="5"/>
  <c r="R558" i="5"/>
  <c r="J558" i="5"/>
  <c r="E558" i="5"/>
  <c r="F558" i="5"/>
  <c r="I558" i="5"/>
  <c r="H558" i="5"/>
  <c r="E489" i="5"/>
  <c r="J489" i="5"/>
  <c r="R489" i="5"/>
  <c r="F489" i="5"/>
  <c r="I489" i="5"/>
  <c r="H489" i="5"/>
  <c r="G509" i="5"/>
  <c r="I522" i="5"/>
  <c r="H522" i="5"/>
  <c r="E522" i="5"/>
  <c r="J522" i="5"/>
  <c r="R522" i="5"/>
  <c r="F522" i="5"/>
  <c r="R431" i="5"/>
  <c r="F431" i="5"/>
  <c r="I431" i="5"/>
  <c r="J431" i="5"/>
  <c r="E431" i="5"/>
  <c r="H431" i="5"/>
  <c r="J402" i="5"/>
  <c r="I402" i="5"/>
  <c r="H402" i="5"/>
  <c r="E402" i="5"/>
  <c r="R402" i="5"/>
  <c r="F402" i="5"/>
  <c r="F537" i="5"/>
  <c r="I537" i="5"/>
  <c r="J537" i="5"/>
  <c r="E537" i="5"/>
  <c r="H537" i="5"/>
  <c r="R537" i="5"/>
  <c r="F484" i="5"/>
  <c r="J484" i="5"/>
  <c r="H484" i="5"/>
  <c r="I484" i="5"/>
  <c r="R484" i="5"/>
  <c r="E484" i="5"/>
  <c r="J382" i="5"/>
  <c r="R382" i="5"/>
  <c r="F382" i="5"/>
  <c r="I382" i="5"/>
  <c r="H382" i="5"/>
  <c r="E382" i="5"/>
  <c r="E430" i="5"/>
  <c r="F430" i="5"/>
  <c r="R430" i="5"/>
  <c r="J430" i="5"/>
  <c r="I430" i="5"/>
  <c r="H430" i="5"/>
  <c r="G469" i="5"/>
  <c r="G447" i="5"/>
  <c r="R391" i="5"/>
  <c r="H391" i="5"/>
  <c r="F391" i="5"/>
  <c r="J391" i="5"/>
  <c r="I391" i="5"/>
  <c r="E391" i="5"/>
  <c r="F389" i="5"/>
  <c r="J389" i="5"/>
  <c r="R389" i="5"/>
  <c r="E389" i="5"/>
  <c r="I389" i="5"/>
  <c r="H389" i="5"/>
  <c r="R401" i="5"/>
  <c r="H401" i="5"/>
  <c r="I401" i="5"/>
  <c r="E401" i="5"/>
  <c r="F401" i="5"/>
  <c r="J401" i="5"/>
  <c r="E362" i="5"/>
  <c r="J362" i="5"/>
  <c r="R362" i="5"/>
  <c r="F362" i="5"/>
  <c r="I362" i="5"/>
  <c r="H362" i="5"/>
  <c r="H345" i="5"/>
  <c r="R345" i="5"/>
  <c r="F345" i="5"/>
  <c r="I345" i="5"/>
  <c r="J345" i="5"/>
  <c r="E345" i="5"/>
  <c r="R355" i="5"/>
  <c r="H355" i="5"/>
  <c r="I355" i="5"/>
  <c r="J355" i="5"/>
  <c r="E355" i="5"/>
  <c r="F355" i="5"/>
  <c r="I251" i="5"/>
  <c r="E251" i="5"/>
  <c r="R251" i="5"/>
  <c r="J251" i="5"/>
  <c r="H251" i="5"/>
  <c r="F251" i="5"/>
  <c r="I211" i="5"/>
  <c r="E211" i="5"/>
  <c r="H211" i="5"/>
  <c r="F211" i="5"/>
  <c r="J211" i="5"/>
  <c r="R211" i="5"/>
  <c r="R209" i="5"/>
  <c r="E209" i="5"/>
  <c r="H209" i="5"/>
  <c r="I209" i="5"/>
  <c r="F209" i="5"/>
  <c r="J209" i="5"/>
  <c r="J301" i="5"/>
  <c r="R301" i="5"/>
  <c r="E301" i="5"/>
  <c r="H301" i="5"/>
  <c r="I301" i="5"/>
  <c r="F301" i="5"/>
  <c r="H204" i="5"/>
  <c r="R204" i="5"/>
  <c r="F204" i="5"/>
  <c r="J204" i="5"/>
  <c r="E204" i="5"/>
  <c r="I204" i="5"/>
  <c r="E277" i="5"/>
  <c r="H277" i="5"/>
  <c r="J277" i="5"/>
  <c r="F277" i="5"/>
  <c r="I277" i="5"/>
  <c r="R277" i="5"/>
  <c r="I257" i="5"/>
  <c r="J257" i="5"/>
  <c r="R257" i="5"/>
  <c r="E257" i="5"/>
  <c r="H257" i="5"/>
  <c r="F257" i="5"/>
  <c r="I215" i="5"/>
  <c r="E215" i="5"/>
  <c r="R215" i="5"/>
  <c r="J215" i="5"/>
  <c r="H215" i="5"/>
  <c r="F215" i="5"/>
  <c r="H188" i="5"/>
  <c r="R188" i="5"/>
  <c r="F188" i="5"/>
  <c r="I188" i="5"/>
  <c r="J188" i="5"/>
  <c r="E188" i="5"/>
  <c r="R124" i="5"/>
  <c r="R95" i="5"/>
  <c r="R164" i="5"/>
  <c r="R71" i="5"/>
  <c r="R154" i="5"/>
  <c r="R90" i="5"/>
  <c r="R109" i="5"/>
  <c r="R59" i="5"/>
  <c r="R9" i="5"/>
  <c r="R57" i="5"/>
  <c r="R36" i="5"/>
  <c r="R69" i="5"/>
  <c r="R21" i="5"/>
  <c r="H336" i="5"/>
  <c r="I336" i="5"/>
  <c r="F336" i="5"/>
  <c r="E336" i="5"/>
  <c r="J336" i="5"/>
  <c r="R336" i="5"/>
  <c r="J287" i="5"/>
  <c r="I287" i="5"/>
  <c r="R287" i="5"/>
  <c r="E287" i="5"/>
  <c r="F287" i="5"/>
  <c r="H287" i="5"/>
  <c r="R145" i="5"/>
  <c r="R110" i="5"/>
  <c r="R74" i="5"/>
  <c r="R60" i="5"/>
  <c r="R12" i="5"/>
  <c r="E448" i="5"/>
  <c r="H448" i="5"/>
  <c r="R448" i="5"/>
  <c r="F448" i="5"/>
  <c r="I448" i="5"/>
  <c r="J448" i="5"/>
  <c r="E419" i="5"/>
  <c r="H419" i="5"/>
  <c r="R419" i="5"/>
  <c r="J419" i="5"/>
  <c r="I419" i="5"/>
  <c r="F419" i="5"/>
  <c r="R354" i="5"/>
  <c r="F354" i="5"/>
  <c r="I354" i="5"/>
  <c r="J354" i="5"/>
  <c r="E354" i="5"/>
  <c r="H354" i="5"/>
  <c r="I333" i="5"/>
  <c r="J333" i="5"/>
  <c r="E333" i="5"/>
  <c r="F333" i="5"/>
  <c r="R333" i="5"/>
  <c r="H333" i="5"/>
  <c r="E243" i="5"/>
  <c r="I243" i="5"/>
  <c r="H243" i="5"/>
  <c r="F243" i="5"/>
  <c r="J243" i="5"/>
  <c r="R243" i="5"/>
  <c r="I265" i="5"/>
  <c r="H265" i="5"/>
  <c r="F265" i="5"/>
  <c r="R265" i="5"/>
  <c r="E265" i="5"/>
  <c r="J265" i="5"/>
  <c r="E223" i="5"/>
  <c r="I223" i="5"/>
  <c r="H223" i="5"/>
  <c r="F223" i="5"/>
  <c r="R223" i="5"/>
  <c r="J223" i="5"/>
  <c r="H200" i="5"/>
  <c r="R200" i="5"/>
  <c r="F200" i="5"/>
  <c r="J200" i="5"/>
  <c r="E200" i="5"/>
  <c r="I200" i="5"/>
  <c r="H264" i="5"/>
  <c r="R264" i="5"/>
  <c r="F264" i="5"/>
  <c r="J264" i="5"/>
  <c r="E264" i="5"/>
  <c r="I264" i="5"/>
  <c r="R253" i="5"/>
  <c r="I253" i="5"/>
  <c r="H253" i="5"/>
  <c r="F253" i="5"/>
  <c r="E253" i="5"/>
  <c r="J253" i="5"/>
  <c r="I207" i="5"/>
  <c r="E207" i="5"/>
  <c r="F207" i="5"/>
  <c r="H207" i="5"/>
  <c r="J207" i="5"/>
  <c r="R207" i="5"/>
  <c r="R180" i="5"/>
  <c r="E180" i="5"/>
  <c r="H180" i="5"/>
  <c r="J180" i="5"/>
  <c r="F180" i="5"/>
  <c r="I180" i="5"/>
  <c r="R89" i="5"/>
  <c r="R66" i="5"/>
  <c r="E181" i="5"/>
  <c r="R181" i="5"/>
  <c r="H181" i="5"/>
  <c r="I181" i="5"/>
  <c r="J181" i="5"/>
  <c r="F181" i="5"/>
  <c r="R152" i="5"/>
  <c r="R117" i="5"/>
  <c r="I178" i="5"/>
  <c r="F178" i="5"/>
  <c r="J178" i="5"/>
  <c r="E178" i="5"/>
  <c r="H178" i="5"/>
  <c r="R178" i="5"/>
  <c r="R161" i="5"/>
  <c r="R144" i="5"/>
  <c r="R114" i="5"/>
  <c r="R97" i="5"/>
  <c r="R80" i="5"/>
  <c r="R15" i="5"/>
  <c r="R568" i="5"/>
  <c r="E568" i="5"/>
  <c r="J568" i="5"/>
  <c r="H568" i="5"/>
  <c r="F568" i="5"/>
  <c r="I568" i="5"/>
  <c r="H581" i="5"/>
  <c r="I581" i="5"/>
  <c r="R581" i="5"/>
  <c r="F581" i="5"/>
  <c r="E581" i="5"/>
  <c r="J581" i="5"/>
  <c r="J541" i="5"/>
  <c r="I541" i="5"/>
  <c r="F541" i="5"/>
  <c r="E541" i="5"/>
  <c r="H541" i="5"/>
  <c r="R541" i="5"/>
  <c r="H508" i="5"/>
  <c r="F508" i="5"/>
  <c r="J508" i="5"/>
  <c r="R508" i="5"/>
  <c r="I508" i="5"/>
  <c r="E508" i="5"/>
  <c r="E493" i="5"/>
  <c r="F493" i="5"/>
  <c r="R493" i="5"/>
  <c r="J493" i="5"/>
  <c r="I493" i="5"/>
  <c r="H493" i="5"/>
  <c r="H578" i="5"/>
  <c r="R578" i="5"/>
  <c r="J578" i="5"/>
  <c r="E578" i="5"/>
  <c r="F578" i="5"/>
  <c r="I578" i="5"/>
  <c r="F492" i="5"/>
  <c r="J492" i="5"/>
  <c r="H492" i="5"/>
  <c r="R492" i="5"/>
  <c r="I492" i="5"/>
  <c r="E492" i="5"/>
  <c r="J378" i="5"/>
  <c r="I378" i="5"/>
  <c r="H378" i="5"/>
  <c r="E378" i="5"/>
  <c r="R378" i="5"/>
  <c r="F378" i="5"/>
  <c r="R442" i="5"/>
  <c r="F442" i="5"/>
  <c r="I442" i="5"/>
  <c r="H442" i="5"/>
  <c r="E442" i="5"/>
  <c r="J442" i="5"/>
  <c r="J390" i="5"/>
  <c r="R390" i="5"/>
  <c r="F390" i="5"/>
  <c r="I390" i="5"/>
  <c r="H390" i="5"/>
  <c r="E390" i="5"/>
  <c r="R477" i="5"/>
  <c r="J477" i="5"/>
  <c r="I477" i="5"/>
  <c r="H477" i="5"/>
  <c r="E477" i="5"/>
  <c r="F477" i="5"/>
  <c r="J504" i="5"/>
  <c r="E504" i="5"/>
  <c r="R504" i="5"/>
  <c r="F504" i="5"/>
  <c r="I504" i="5"/>
  <c r="H504" i="5"/>
  <c r="J350" i="5"/>
  <c r="I350" i="5"/>
  <c r="H350" i="5"/>
  <c r="E350" i="5"/>
  <c r="F350" i="5"/>
  <c r="R350" i="5"/>
  <c r="F332" i="5"/>
  <c r="I332" i="5"/>
  <c r="H332" i="5"/>
  <c r="E332" i="5"/>
  <c r="J332" i="5"/>
  <c r="R332" i="5"/>
  <c r="E322" i="5"/>
  <c r="F322" i="5"/>
  <c r="R322" i="5"/>
  <c r="H322" i="5"/>
  <c r="I322" i="5"/>
  <c r="J322" i="5"/>
  <c r="H308" i="5"/>
  <c r="F308" i="5"/>
  <c r="I308" i="5"/>
  <c r="E308" i="5"/>
  <c r="R308" i="5"/>
  <c r="J308" i="5"/>
  <c r="E363" i="5"/>
  <c r="F363" i="5"/>
  <c r="R363" i="5"/>
  <c r="H363" i="5"/>
  <c r="I363" i="5"/>
  <c r="J363" i="5"/>
  <c r="R343" i="5"/>
  <c r="F343" i="5"/>
  <c r="I343" i="5"/>
  <c r="H343" i="5"/>
  <c r="E343" i="5"/>
  <c r="J343" i="5"/>
  <c r="I274" i="5"/>
  <c r="J274" i="5"/>
  <c r="F274" i="5"/>
  <c r="H274" i="5"/>
  <c r="R274" i="5"/>
  <c r="E274" i="5"/>
  <c r="J273" i="5"/>
  <c r="H273" i="5"/>
  <c r="R273" i="5"/>
  <c r="F273" i="5"/>
  <c r="I273" i="5"/>
  <c r="E273" i="5"/>
  <c r="E231" i="5"/>
  <c r="I231" i="5"/>
  <c r="F231" i="5"/>
  <c r="R231" i="5"/>
  <c r="H231" i="5"/>
  <c r="J231" i="5"/>
  <c r="E195" i="5"/>
  <c r="I195" i="5"/>
  <c r="F195" i="5"/>
  <c r="H195" i="5"/>
  <c r="J195" i="5"/>
  <c r="R195" i="5"/>
  <c r="R87" i="5"/>
  <c r="R39" i="5"/>
  <c r="R163" i="5"/>
  <c r="R171" i="5"/>
  <c r="R142" i="5"/>
  <c r="R107" i="5"/>
  <c r="R78" i="5"/>
  <c r="R20" i="5"/>
  <c r="R8" i="5"/>
  <c r="R46" i="5"/>
  <c r="R27" i="5"/>
  <c r="R62" i="5"/>
  <c r="R40" i="5"/>
  <c r="E281" i="5"/>
  <c r="H281" i="5"/>
  <c r="J281" i="5"/>
  <c r="F281" i="5"/>
  <c r="I281" i="5"/>
  <c r="R281" i="5"/>
  <c r="H190" i="5"/>
  <c r="J190" i="5"/>
  <c r="E190" i="5"/>
  <c r="I190" i="5"/>
  <c r="R190" i="5"/>
  <c r="F190" i="5"/>
  <c r="I235" i="5"/>
  <c r="E235" i="5"/>
  <c r="J235" i="5"/>
  <c r="R235" i="5"/>
  <c r="F235" i="5"/>
  <c r="H235" i="5"/>
  <c r="H192" i="5"/>
  <c r="R192" i="5"/>
  <c r="F192" i="5"/>
  <c r="I192" i="5"/>
  <c r="J192" i="5"/>
  <c r="E192" i="5"/>
  <c r="R127" i="5"/>
  <c r="R169" i="5"/>
  <c r="R162" i="5"/>
  <c r="R18" i="5"/>
  <c r="R6" i="5"/>
  <c r="R50" i="5"/>
  <c r="R41" i="5"/>
  <c r="R165" i="5"/>
  <c r="R98" i="5"/>
  <c r="R564" i="5"/>
  <c r="E564" i="5"/>
  <c r="J564" i="5"/>
  <c r="H564" i="5"/>
  <c r="F564" i="5"/>
  <c r="I564" i="5"/>
  <c r="I529" i="5"/>
  <c r="F529" i="5"/>
  <c r="E529" i="5"/>
  <c r="H529" i="5"/>
  <c r="R529" i="5"/>
  <c r="J529" i="5"/>
  <c r="G491" i="5"/>
  <c r="J536" i="5"/>
  <c r="H536" i="5"/>
  <c r="I536" i="5"/>
  <c r="F536" i="5"/>
  <c r="E536" i="5"/>
  <c r="R536" i="5"/>
  <c r="G418" i="5"/>
  <c r="E488" i="5"/>
  <c r="J488" i="5"/>
  <c r="R488" i="5"/>
  <c r="H488" i="5"/>
  <c r="F488" i="5"/>
  <c r="I488" i="5"/>
  <c r="G444" i="5"/>
  <c r="G426" i="5"/>
  <c r="F408" i="5"/>
  <c r="J408" i="5"/>
  <c r="H408" i="5"/>
  <c r="R408" i="5"/>
  <c r="I408" i="5"/>
  <c r="E408" i="5"/>
  <c r="R379" i="5"/>
  <c r="H379" i="5"/>
  <c r="F379" i="5"/>
  <c r="J379" i="5"/>
  <c r="I379" i="5"/>
  <c r="E379" i="5"/>
  <c r="F454" i="5"/>
  <c r="R454" i="5"/>
  <c r="J454" i="5"/>
  <c r="I454" i="5"/>
  <c r="H454" i="5"/>
  <c r="E454" i="5"/>
  <c r="G421" i="5"/>
  <c r="G367" i="5"/>
  <c r="F329" i="5"/>
  <c r="I329" i="5"/>
  <c r="E329" i="5"/>
  <c r="J329" i="5"/>
  <c r="H329" i="5"/>
  <c r="R329" i="5"/>
  <c r="H307" i="5"/>
  <c r="J307" i="5"/>
  <c r="I307" i="5"/>
  <c r="R307" i="5"/>
  <c r="E307" i="5"/>
  <c r="F307" i="5"/>
  <c r="G318" i="5"/>
  <c r="G357" i="5"/>
  <c r="G206" i="5"/>
  <c r="G238" i="5"/>
  <c r="R229" i="5"/>
  <c r="J229" i="5"/>
  <c r="E229" i="5"/>
  <c r="F229" i="5"/>
  <c r="H229" i="5"/>
  <c r="I229" i="5"/>
  <c r="G260" i="5"/>
  <c r="G202" i="5"/>
  <c r="R73" i="5"/>
  <c r="R139" i="5"/>
  <c r="R37" i="5"/>
  <c r="H565" i="5"/>
  <c r="I565" i="5"/>
  <c r="J565" i="5"/>
  <c r="E565" i="5"/>
  <c r="R565" i="5"/>
  <c r="F565" i="5"/>
  <c r="G539" i="5"/>
  <c r="R549" i="5"/>
  <c r="J549" i="5"/>
  <c r="I549" i="5"/>
  <c r="F549" i="5"/>
  <c r="E549" i="5"/>
  <c r="H549" i="5"/>
  <c r="E533" i="5"/>
  <c r="H533" i="5"/>
  <c r="J533" i="5"/>
  <c r="F533" i="5"/>
  <c r="R533" i="5"/>
  <c r="I533" i="5"/>
  <c r="R545" i="5"/>
  <c r="F545" i="5"/>
  <c r="E545" i="5"/>
  <c r="H545" i="5"/>
  <c r="I545" i="5"/>
  <c r="J545" i="5"/>
  <c r="J495" i="5"/>
  <c r="E495" i="5"/>
  <c r="R495" i="5"/>
  <c r="I495" i="5"/>
  <c r="H495" i="5"/>
  <c r="F495" i="5"/>
  <c r="G527" i="5"/>
  <c r="F497" i="5"/>
  <c r="I497" i="5"/>
  <c r="H497" i="5"/>
  <c r="E497" i="5"/>
  <c r="J497" i="5"/>
  <c r="R497" i="5"/>
  <c r="H577" i="5"/>
  <c r="R577" i="5"/>
  <c r="F577" i="5"/>
  <c r="J577" i="5"/>
  <c r="E577" i="5"/>
  <c r="I577" i="5"/>
  <c r="J548" i="5"/>
  <c r="R548" i="5"/>
  <c r="F548" i="5"/>
  <c r="I548" i="5"/>
  <c r="H548" i="5"/>
  <c r="E548" i="5"/>
  <c r="G562" i="5"/>
  <c r="E505" i="5"/>
  <c r="H505" i="5"/>
  <c r="R505" i="5"/>
  <c r="J505" i="5"/>
  <c r="I505" i="5"/>
  <c r="F505" i="5"/>
  <c r="G459" i="5"/>
  <c r="G372" i="5"/>
  <c r="G518" i="5"/>
  <c r="E506" i="5"/>
  <c r="J506" i="5"/>
  <c r="R506" i="5"/>
  <c r="F506" i="5"/>
  <c r="I506" i="5"/>
  <c r="H506" i="5"/>
  <c r="I468" i="5"/>
  <c r="E468" i="5"/>
  <c r="R468" i="5"/>
  <c r="J468" i="5"/>
  <c r="F468" i="5"/>
  <c r="H468" i="5"/>
  <c r="F432" i="5"/>
  <c r="J432" i="5"/>
  <c r="I432" i="5"/>
  <c r="E432" i="5"/>
  <c r="H432" i="5"/>
  <c r="R432" i="5"/>
  <c r="I463" i="5"/>
  <c r="J463" i="5"/>
  <c r="E463" i="5"/>
  <c r="H463" i="5"/>
  <c r="R463" i="5"/>
  <c r="F463" i="5"/>
  <c r="F417" i="5"/>
  <c r="J417" i="5"/>
  <c r="H417" i="5"/>
  <c r="E417" i="5"/>
  <c r="R417" i="5"/>
  <c r="I417" i="5"/>
  <c r="R377" i="5"/>
  <c r="H377" i="5"/>
  <c r="I377" i="5"/>
  <c r="E377" i="5"/>
  <c r="F377" i="5"/>
  <c r="J377" i="5"/>
  <c r="G407" i="5"/>
  <c r="G481" i="5"/>
  <c r="G419" i="5"/>
  <c r="H369" i="5"/>
  <c r="R369" i="5"/>
  <c r="J369" i="5"/>
  <c r="I369" i="5"/>
  <c r="F369" i="5"/>
  <c r="E369" i="5"/>
  <c r="H351" i="5"/>
  <c r="F351" i="5"/>
  <c r="J351" i="5"/>
  <c r="R351" i="5"/>
  <c r="I351" i="5"/>
  <c r="E351" i="5"/>
  <c r="H321" i="5"/>
  <c r="R321" i="5"/>
  <c r="J321" i="5"/>
  <c r="I321" i="5"/>
  <c r="F321" i="5"/>
  <c r="E321" i="5"/>
  <c r="G306" i="5"/>
  <c r="F364" i="5"/>
  <c r="J364" i="5"/>
  <c r="H364" i="5"/>
  <c r="I364" i="5"/>
  <c r="E364" i="5"/>
  <c r="R364" i="5"/>
  <c r="H335" i="5"/>
  <c r="I335" i="5"/>
  <c r="F335" i="5"/>
  <c r="R335" i="5"/>
  <c r="E335" i="5"/>
  <c r="J335" i="5"/>
  <c r="G323" i="5"/>
  <c r="F324" i="5"/>
  <c r="I324" i="5"/>
  <c r="H324" i="5"/>
  <c r="E324" i="5"/>
  <c r="J324" i="5"/>
  <c r="R324" i="5"/>
  <c r="F286" i="5"/>
  <c r="R286" i="5"/>
  <c r="H286" i="5"/>
  <c r="J286" i="5"/>
  <c r="I286" i="5"/>
  <c r="E286" i="5"/>
  <c r="H252" i="5"/>
  <c r="I252" i="5"/>
  <c r="R252" i="5"/>
  <c r="F252" i="5"/>
  <c r="J252" i="5"/>
  <c r="E252" i="5"/>
  <c r="H212" i="5"/>
  <c r="I212" i="5"/>
  <c r="R212" i="5"/>
  <c r="F212" i="5"/>
  <c r="J212" i="5"/>
  <c r="E212" i="5"/>
  <c r="G191" i="5"/>
  <c r="R269" i="5"/>
  <c r="I269" i="5"/>
  <c r="H269" i="5"/>
  <c r="F269" i="5"/>
  <c r="J269" i="5"/>
  <c r="E269" i="5"/>
  <c r="G248" i="5"/>
  <c r="G237" i="5"/>
  <c r="H210" i="5"/>
  <c r="J210" i="5"/>
  <c r="E210" i="5"/>
  <c r="I210" i="5"/>
  <c r="R210" i="5"/>
  <c r="F210" i="5"/>
  <c r="H196" i="5"/>
  <c r="J196" i="5"/>
  <c r="E196" i="5"/>
  <c r="I196" i="5"/>
  <c r="R196" i="5"/>
  <c r="F196" i="5"/>
  <c r="G255" i="5"/>
  <c r="G233" i="5"/>
  <c r="G278" i="5"/>
  <c r="G259" i="5"/>
  <c r="H232" i="5"/>
  <c r="R232" i="5"/>
  <c r="F232" i="5"/>
  <c r="J232" i="5"/>
  <c r="E232" i="5"/>
  <c r="I232" i="5"/>
  <c r="R140" i="5"/>
  <c r="R111" i="5"/>
  <c r="R103" i="5"/>
  <c r="R125" i="5"/>
  <c r="G189" i="5"/>
  <c r="R166" i="5"/>
  <c r="R102" i="5"/>
  <c r="R10" i="5"/>
  <c r="R29" i="5"/>
  <c r="G574" i="5"/>
  <c r="G525" i="5"/>
  <c r="J570" i="5"/>
  <c r="E570" i="5"/>
  <c r="F570" i="5"/>
  <c r="I570" i="5"/>
  <c r="H570" i="5"/>
  <c r="R570" i="5"/>
  <c r="G541" i="5"/>
  <c r="J519" i="5"/>
  <c r="H519" i="5"/>
  <c r="E519" i="5"/>
  <c r="R519" i="5"/>
  <c r="F519" i="5"/>
  <c r="I519" i="5"/>
  <c r="G501" i="5"/>
  <c r="R485" i="5"/>
  <c r="J485" i="5"/>
  <c r="I485" i="5"/>
  <c r="H485" i="5"/>
  <c r="E485" i="5"/>
  <c r="F485" i="5"/>
  <c r="G531" i="5"/>
  <c r="H557" i="5"/>
  <c r="R557" i="5"/>
  <c r="F557" i="5"/>
  <c r="E557" i="5"/>
  <c r="J557" i="5"/>
  <c r="I557" i="5"/>
  <c r="G478" i="5"/>
  <c r="J435" i="5"/>
  <c r="I435" i="5"/>
  <c r="F435" i="5"/>
  <c r="E435" i="5"/>
  <c r="H435" i="5"/>
  <c r="R435" i="5"/>
  <c r="G394" i="5"/>
  <c r="J386" i="5"/>
  <c r="I386" i="5"/>
  <c r="H386" i="5"/>
  <c r="E386" i="5"/>
  <c r="R386" i="5"/>
  <c r="F386" i="5"/>
  <c r="G371" i="5"/>
  <c r="G503" i="5"/>
  <c r="J398" i="5"/>
  <c r="R398" i="5"/>
  <c r="F398" i="5"/>
  <c r="I398" i="5"/>
  <c r="H398" i="5"/>
  <c r="E398" i="5"/>
  <c r="J441" i="5"/>
  <c r="F441" i="5"/>
  <c r="H441" i="5"/>
  <c r="R441" i="5"/>
  <c r="I441" i="5"/>
  <c r="E441" i="5"/>
  <c r="I412" i="5"/>
  <c r="J412" i="5"/>
  <c r="E412" i="5"/>
  <c r="H412" i="5"/>
  <c r="R412" i="5"/>
  <c r="F412" i="5"/>
  <c r="I461" i="5"/>
  <c r="F461" i="5"/>
  <c r="E461" i="5"/>
  <c r="J461" i="5"/>
  <c r="R461" i="5"/>
  <c r="H461" i="5"/>
  <c r="I375" i="5"/>
  <c r="E375" i="5"/>
  <c r="R375" i="5"/>
  <c r="H375" i="5"/>
  <c r="F375" i="5"/>
  <c r="J375" i="5"/>
  <c r="I451" i="5"/>
  <c r="F451" i="5"/>
  <c r="E451" i="5"/>
  <c r="H451" i="5"/>
  <c r="R451" i="5"/>
  <c r="J451" i="5"/>
  <c r="R405" i="5"/>
  <c r="E405" i="5"/>
  <c r="I405" i="5"/>
  <c r="H405" i="5"/>
  <c r="F405" i="5"/>
  <c r="J405" i="5"/>
  <c r="E446" i="5"/>
  <c r="F446" i="5"/>
  <c r="R446" i="5"/>
  <c r="J446" i="5"/>
  <c r="I446" i="5"/>
  <c r="H446" i="5"/>
  <c r="I385" i="5"/>
  <c r="E385" i="5"/>
  <c r="F385" i="5"/>
  <c r="J385" i="5"/>
  <c r="R385" i="5"/>
  <c r="H385" i="5"/>
  <c r="G337" i="5"/>
  <c r="H314" i="5"/>
  <c r="J314" i="5"/>
  <c r="F314" i="5"/>
  <c r="R314" i="5"/>
  <c r="E314" i="5"/>
  <c r="I314" i="5"/>
  <c r="E352" i="5"/>
  <c r="J352" i="5"/>
  <c r="R352" i="5"/>
  <c r="H352" i="5"/>
  <c r="I352" i="5"/>
  <c r="F352" i="5"/>
  <c r="H313" i="5"/>
  <c r="R313" i="5"/>
  <c r="E313" i="5"/>
  <c r="J313" i="5"/>
  <c r="F313" i="5"/>
  <c r="I313" i="5"/>
  <c r="H256" i="5"/>
  <c r="I256" i="5"/>
  <c r="R256" i="5"/>
  <c r="F256" i="5"/>
  <c r="J256" i="5"/>
  <c r="E256" i="5"/>
  <c r="R245" i="5"/>
  <c r="J245" i="5"/>
  <c r="E245" i="5"/>
  <c r="F245" i="5"/>
  <c r="H245" i="5"/>
  <c r="I245" i="5"/>
  <c r="I199" i="5"/>
  <c r="E199" i="5"/>
  <c r="J199" i="5"/>
  <c r="R199" i="5"/>
  <c r="H199" i="5"/>
  <c r="F199" i="5"/>
  <c r="J285" i="5"/>
  <c r="R285" i="5"/>
  <c r="E285" i="5"/>
  <c r="H285" i="5"/>
  <c r="I285" i="5"/>
  <c r="F285" i="5"/>
  <c r="H242" i="5"/>
  <c r="R242" i="5"/>
  <c r="F242" i="5"/>
  <c r="J242" i="5"/>
  <c r="E242" i="5"/>
  <c r="I242" i="5"/>
  <c r="H296" i="5"/>
  <c r="F296" i="5"/>
  <c r="I296" i="5"/>
  <c r="E296" i="5"/>
  <c r="R296" i="5"/>
  <c r="J296" i="5"/>
  <c r="I247" i="5"/>
  <c r="E247" i="5"/>
  <c r="F247" i="5"/>
  <c r="H247" i="5"/>
  <c r="J247" i="5"/>
  <c r="R247" i="5"/>
  <c r="I225" i="5"/>
  <c r="J225" i="5"/>
  <c r="E225" i="5"/>
  <c r="R225" i="5"/>
  <c r="H225" i="5"/>
  <c r="F225" i="5"/>
  <c r="R193" i="5"/>
  <c r="E193" i="5"/>
  <c r="H193" i="5"/>
  <c r="I193" i="5"/>
  <c r="F193" i="5"/>
  <c r="J193" i="5"/>
  <c r="R159" i="5"/>
  <c r="R137" i="5"/>
  <c r="R100" i="5"/>
  <c r="R64" i="5"/>
  <c r="R43" i="5"/>
  <c r="R168" i="5"/>
  <c r="R133" i="5"/>
  <c r="H177" i="5"/>
  <c r="E177" i="5"/>
  <c r="R177" i="5"/>
  <c r="I177" i="5"/>
  <c r="J177" i="5"/>
  <c r="F177" i="5"/>
  <c r="R160" i="5"/>
  <c r="R130" i="5"/>
  <c r="R113" i="5"/>
  <c r="R96" i="5"/>
  <c r="R67" i="5"/>
  <c r="R45" i="5"/>
  <c r="R30" i="5"/>
  <c r="R79" i="5"/>
  <c r="R26" i="5"/>
  <c r="R14" i="5"/>
  <c r="F316" i="5"/>
  <c r="I316" i="5"/>
  <c r="H316" i="5"/>
  <c r="E316" i="5"/>
  <c r="J316" i="5"/>
  <c r="R316" i="5"/>
  <c r="G281" i="5"/>
  <c r="G267" i="5"/>
  <c r="G218" i="5"/>
  <c r="R156" i="5"/>
  <c r="R92" i="5"/>
  <c r="R132" i="5"/>
  <c r="E185" i="5"/>
  <c r="H185" i="5"/>
  <c r="R185" i="5"/>
  <c r="I185" i="5"/>
  <c r="J185" i="5"/>
  <c r="F185" i="5"/>
  <c r="G194" i="5"/>
  <c r="R128" i="5"/>
  <c r="R81"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2" i="5"/>
  <c r="T569" i="5"/>
  <c r="T558" i="5"/>
  <c r="T483" i="5"/>
  <c r="T473" i="5"/>
  <c r="T444" i="5"/>
  <c r="T396" i="5"/>
  <c r="T399" i="5"/>
  <c r="T419" i="5"/>
  <c r="T413" i="5"/>
  <c r="T361" i="5"/>
  <c r="T395" i="5"/>
  <c r="T362" i="5"/>
  <c r="T398" i="5"/>
  <c r="T400" i="5"/>
  <c r="T496" i="5"/>
  <c r="T360" i="5"/>
  <c r="T359" i="5"/>
  <c r="T56" i="5"/>
  <c r="T305" i="5"/>
  <c r="T317" i="5"/>
  <c r="T288" i="5"/>
  <c r="T327" i="5"/>
  <c r="T311" i="5"/>
  <c r="T309" i="5"/>
  <c r="T306" i="5"/>
  <c r="T297" i="5"/>
  <c r="T291" i="5"/>
  <c r="T330" i="5"/>
  <c r="T310" i="5"/>
  <c r="T292" i="5"/>
  <c r="T336" i="5"/>
  <c r="T322" i="5"/>
  <c r="T286" i="5"/>
  <c r="T313" i="5"/>
  <c r="T307" i="5"/>
  <c r="T335" i="5"/>
  <c r="T294" i="5"/>
  <c r="T295" i="5"/>
  <c r="T299" i="5"/>
  <c r="T304" i="5"/>
  <c r="T293" i="5"/>
  <c r="T326" i="5"/>
  <c r="T323" i="5"/>
  <c r="T337" i="5"/>
  <c r="T320" i="5"/>
  <c r="T339" i="5"/>
  <c r="T303" i="5"/>
  <c r="T338" i="5"/>
  <c r="T344" i="5"/>
  <c r="T315" i="5"/>
  <c r="T319" i="5"/>
  <c r="T301" i="5"/>
  <c r="T332" i="5"/>
  <c r="T329" i="5"/>
  <c r="T321" i="5"/>
  <c r="T342" i="5"/>
  <c r="T289" i="5"/>
  <c r="T298" i="5"/>
  <c r="T334" i="5"/>
  <c r="T318" i="5"/>
  <c r="T328" i="5"/>
  <c r="T325" i="5"/>
  <c r="T287" i="5"/>
  <c r="T333" i="5"/>
  <c r="T308" i="5"/>
  <c r="T343" i="5"/>
  <c r="T314" i="5"/>
  <c r="T296" i="5"/>
  <c r="T285" i="5"/>
  <c r="T312" i="5"/>
  <c r="T331" i="5"/>
  <c r="T300" i="5"/>
  <c r="T341" i="5"/>
  <c r="T340" i="5"/>
  <c r="T290" i="5"/>
  <c r="T302" i="5"/>
  <c r="T345" i="5"/>
  <c r="T324" i="5"/>
  <c r="T316" i="5"/>
  <c r="T581" i="5"/>
  <c r="T580" i="5"/>
  <c r="T540" i="5"/>
  <c r="T72" i="5"/>
  <c r="T17" i="5"/>
  <c r="T467" i="5"/>
  <c r="T349" i="5"/>
  <c r="T203" i="5"/>
  <c r="T148" i="5"/>
  <c r="T456" i="5"/>
  <c r="T219" i="5"/>
  <c r="T172" i="5"/>
  <c r="T76" i="5"/>
  <c r="T523" i="5"/>
  <c r="T535" i="5"/>
  <c r="T449" i="5"/>
  <c r="T470" i="5"/>
  <c r="T403" i="5"/>
  <c r="T271" i="5"/>
  <c r="T123" i="5"/>
  <c r="T573" i="5"/>
  <c r="T411" i="5"/>
  <c r="T561" i="5"/>
  <c r="T146" i="5"/>
  <c r="T70" i="5"/>
  <c r="T214" i="5"/>
  <c r="T282" i="5"/>
  <c r="T576" i="5"/>
  <c r="T221" i="5"/>
  <c r="T129" i="5"/>
  <c r="T474" i="5"/>
  <c r="T547" i="5"/>
  <c r="T538" i="5"/>
  <c r="T462" i="5"/>
  <c r="T480" i="5"/>
  <c r="T450" i="5"/>
  <c r="T381" i="5"/>
  <c r="T101" i="5"/>
  <c r="T44" i="5"/>
  <c r="T208" i="5"/>
  <c r="T86" i="5"/>
  <c r="T516" i="5"/>
  <c r="T206" i="5"/>
  <c r="T173" i="5"/>
  <c r="T527" i="5"/>
  <c r="T414" i="5"/>
  <c r="T348" i="5"/>
  <c r="T191" i="5"/>
  <c r="T259" i="5"/>
  <c r="T189" i="5"/>
  <c r="T138" i="5"/>
  <c r="T531" i="5"/>
  <c r="T515" i="5"/>
  <c r="T469" i="5"/>
  <c r="T447" i="5"/>
  <c r="T353" i="5"/>
  <c r="T222" i="5"/>
  <c r="T373" i="5"/>
  <c r="T514" i="5"/>
  <c r="T205" i="5"/>
  <c r="T24" i="5"/>
  <c r="T490" i="5"/>
  <c r="T534" i="5"/>
  <c r="T471" i="5"/>
  <c r="T356" i="5"/>
  <c r="T246" i="5"/>
  <c r="T147" i="5"/>
  <c r="T31" i="5"/>
  <c r="T55" i="5"/>
  <c r="T402" i="5"/>
  <c r="T537" i="5"/>
  <c r="T277" i="5"/>
  <c r="T188" i="5"/>
  <c r="T71" i="5"/>
  <c r="T90" i="5"/>
  <c r="T60" i="5"/>
  <c r="T243" i="5"/>
  <c r="T207" i="5"/>
  <c r="T89" i="5"/>
  <c r="T181" i="5"/>
  <c r="T152" i="5"/>
  <c r="T117" i="5"/>
  <c r="T178" i="5"/>
  <c r="T161" i="5"/>
  <c r="T144" i="5"/>
  <c r="T541" i="5"/>
  <c r="T508" i="5"/>
  <c r="T578" i="5"/>
  <c r="T350" i="5"/>
  <c r="T87" i="5"/>
  <c r="T142" i="5"/>
  <c r="T190" i="5"/>
  <c r="T127" i="5"/>
  <c r="T50" i="5"/>
  <c r="T536" i="5"/>
  <c r="T488" i="5"/>
  <c r="T408" i="5"/>
  <c r="T379" i="5"/>
  <c r="T229" i="5"/>
  <c r="T73" i="5"/>
  <c r="T533" i="5"/>
  <c r="T463" i="5"/>
  <c r="T377" i="5"/>
  <c r="T351" i="5"/>
  <c r="T364" i="5"/>
  <c r="T252" i="5"/>
  <c r="T196" i="5"/>
  <c r="T232" i="5"/>
  <c r="T140" i="5"/>
  <c r="T111" i="5"/>
  <c r="T570" i="5"/>
  <c r="T435" i="5"/>
  <c r="T412" i="5"/>
  <c r="T461" i="5"/>
  <c r="T375" i="5"/>
  <c r="T405" i="5"/>
  <c r="T446" i="5"/>
  <c r="T256" i="5"/>
  <c r="T247" i="5"/>
  <c r="T137" i="5"/>
  <c r="T130" i="5"/>
  <c r="T67" i="5"/>
  <c r="T30" i="5"/>
  <c r="T79" i="5"/>
  <c r="T156" i="5"/>
  <c r="T81" i="5"/>
  <c r="T564" i="5"/>
  <c r="T454" i="5"/>
  <c r="T139" i="5"/>
  <c r="T269" i="5"/>
  <c r="T557" i="5"/>
  <c r="T441" i="5"/>
  <c r="T352" i="5"/>
  <c r="T193" i="5"/>
  <c r="T159" i="5"/>
  <c r="T100" i="5"/>
  <c r="T43" i="5"/>
  <c r="T160" i="5"/>
  <c r="T45" i="5"/>
  <c r="T132" i="5"/>
  <c r="T498" i="5"/>
  <c r="T380" i="5"/>
  <c r="T34" i="5"/>
  <c r="T19" i="5"/>
  <c r="T511" i="5"/>
  <c r="T457" i="5"/>
  <c r="T157" i="5"/>
  <c r="T25" i="5"/>
  <c r="T551" i="5"/>
  <c r="T482" i="5"/>
  <c r="T422" i="5"/>
  <c r="T266" i="5"/>
  <c r="T108" i="5"/>
  <c r="T179" i="5"/>
  <c r="T487" i="5"/>
  <c r="T560" i="5"/>
  <c r="T552" i="5"/>
  <c r="T555" i="5"/>
  <c r="T526" i="5"/>
  <c r="T544" i="5"/>
  <c r="T445" i="5"/>
  <c r="T275" i="5"/>
  <c r="T143" i="5"/>
  <c r="T510" i="5"/>
  <c r="T276" i="5"/>
  <c r="T479" i="5"/>
  <c r="T268" i="5"/>
  <c r="T184" i="5"/>
  <c r="T53" i="5"/>
  <c r="T32" i="5"/>
  <c r="T270" i="5"/>
  <c r="T436" i="5"/>
  <c r="T500" i="5"/>
  <c r="T370" i="5"/>
  <c r="T250" i="5"/>
  <c r="T262" i="5"/>
  <c r="T234" i="5"/>
  <c r="T187" i="5"/>
  <c r="T106" i="5"/>
  <c r="T520" i="5"/>
  <c r="T366" i="5"/>
  <c r="T367" i="5"/>
  <c r="T202" i="5"/>
  <c r="T502" i="5"/>
  <c r="T237" i="5"/>
  <c r="T574" i="5"/>
  <c r="T394" i="5"/>
  <c r="T374" i="5"/>
  <c r="T224" i="5"/>
  <c r="T241" i="5"/>
  <c r="T151" i="5"/>
  <c r="T141" i="5"/>
  <c r="T118" i="5"/>
  <c r="T105" i="5"/>
  <c r="T546" i="5"/>
  <c r="T559" i="5"/>
  <c r="T543" i="5"/>
  <c r="T443" i="5"/>
  <c r="T393" i="5"/>
  <c r="T216" i="5"/>
  <c r="T227" i="5"/>
  <c r="T175" i="5"/>
  <c r="T126" i="5"/>
  <c r="T33" i="5"/>
  <c r="T431" i="5"/>
  <c r="T484" i="5"/>
  <c r="T401" i="5"/>
  <c r="T355" i="5"/>
  <c r="T209" i="5"/>
  <c r="T257" i="5"/>
  <c r="T215" i="5"/>
  <c r="T124" i="5"/>
  <c r="T164" i="5"/>
  <c r="T57" i="5"/>
  <c r="T145" i="5"/>
  <c r="T448" i="5"/>
  <c r="T223" i="5"/>
  <c r="T200" i="5"/>
  <c r="T180" i="5"/>
  <c r="T66" i="5"/>
  <c r="T15" i="5"/>
  <c r="T492" i="5"/>
  <c r="T442" i="5"/>
  <c r="T477" i="5"/>
  <c r="T363" i="5"/>
  <c r="T274" i="5"/>
  <c r="T231" i="5"/>
  <c r="T163" i="5"/>
  <c r="T549" i="5"/>
  <c r="T545" i="5"/>
  <c r="T497" i="5"/>
  <c r="T548" i="5"/>
  <c r="T103" i="5"/>
  <c r="T29" i="5"/>
  <c r="T176" i="5"/>
  <c r="T85" i="5"/>
  <c r="T38" i="5"/>
  <c r="T83" i="5"/>
  <c r="T528" i="5"/>
  <c r="T376" i="5"/>
  <c r="T383" i="5"/>
  <c r="T239" i="5"/>
  <c r="S540" i="5"/>
  <c r="T553" i="5"/>
  <c r="T584" i="5"/>
  <c r="T453" i="5"/>
  <c r="T438" i="5"/>
  <c r="T358" i="5"/>
  <c r="T249" i="5"/>
  <c r="T228" i="5"/>
  <c r="T494" i="5"/>
  <c r="T149" i="5"/>
  <c r="T112" i="5"/>
  <c r="T226" i="5"/>
  <c r="T261" i="5"/>
  <c r="T563" i="5"/>
  <c r="T392" i="5"/>
  <c r="T423" i="5"/>
  <c r="T554" i="5"/>
  <c r="T174" i="5"/>
  <c r="T409" i="5"/>
  <c r="T572" i="5"/>
  <c r="T82" i="5"/>
  <c r="T507" i="5"/>
  <c r="T530" i="5"/>
  <c r="T466" i="5"/>
  <c r="T388" i="5"/>
  <c r="T368" i="5"/>
  <c r="T197" i="5"/>
  <c r="T213" i="5"/>
  <c r="T258" i="5"/>
  <c r="T186" i="5"/>
  <c r="T583" i="5"/>
  <c r="T499" i="5"/>
  <c r="T433" i="5"/>
  <c r="T418" i="5"/>
  <c r="T421" i="5"/>
  <c r="T357" i="5"/>
  <c r="T150" i="5"/>
  <c r="T52" i="5"/>
  <c r="T562" i="5"/>
  <c r="T459" i="5"/>
  <c r="T518" i="5"/>
  <c r="T255" i="5"/>
  <c r="T525" i="5"/>
  <c r="T501" i="5"/>
  <c r="T509" i="5"/>
  <c r="T478" i="5"/>
  <c r="T371" i="5"/>
  <c r="T503" i="5"/>
  <c r="T437" i="5"/>
  <c r="T406" i="5"/>
  <c r="T263" i="5"/>
  <c r="T220" i="5"/>
  <c r="T280" i="5"/>
  <c r="T99" i="5"/>
  <c r="T218" i="5"/>
  <c r="T194" i="5"/>
  <c r="T13" i="5"/>
  <c r="T63" i="5"/>
  <c r="T28" i="5"/>
  <c r="T579" i="5"/>
  <c r="T415" i="5"/>
  <c r="T460" i="5"/>
  <c r="T455" i="5"/>
  <c r="T464" i="5"/>
  <c r="T424" i="5"/>
  <c r="T217" i="5"/>
  <c r="T155" i="5"/>
  <c r="T489" i="5"/>
  <c r="T382" i="5"/>
  <c r="T211" i="5"/>
  <c r="T109" i="5"/>
  <c r="T74" i="5"/>
  <c r="T12" i="5"/>
  <c r="T114" i="5"/>
  <c r="T97" i="5"/>
  <c r="T80" i="5"/>
  <c r="T568" i="5"/>
  <c r="T378" i="5"/>
  <c r="T390" i="5"/>
  <c r="T504" i="5"/>
  <c r="T273" i="5"/>
  <c r="T195" i="5"/>
  <c r="T171" i="5"/>
  <c r="T107" i="5"/>
  <c r="T18" i="5"/>
  <c r="T529" i="5"/>
  <c r="T495" i="5"/>
  <c r="T577" i="5"/>
  <c r="T506" i="5"/>
  <c r="T468" i="5"/>
  <c r="T432" i="5"/>
  <c r="T417" i="5"/>
  <c r="T369" i="5"/>
  <c r="T212" i="5"/>
  <c r="T210" i="5"/>
  <c r="T166" i="5"/>
  <c r="T451" i="5"/>
  <c r="T385" i="5"/>
  <c r="T199" i="5"/>
  <c r="T64" i="5"/>
  <c r="T92" i="5"/>
  <c r="T128" i="5"/>
  <c r="T225" i="5"/>
  <c r="T185" i="5"/>
  <c r="T416" i="5"/>
  <c r="T427" i="5"/>
  <c r="T397" i="5"/>
  <c r="T240" i="5"/>
  <c r="T571" i="5"/>
  <c r="T521" i="5"/>
  <c r="T517" i="5"/>
  <c r="T566" i="5"/>
  <c r="T254" i="5"/>
  <c r="T51" i="5"/>
  <c r="T384" i="5"/>
  <c r="T440" i="5"/>
  <c r="T420" i="5"/>
  <c r="T472" i="5"/>
  <c r="T135" i="5"/>
  <c r="T115" i="5"/>
  <c r="T158" i="5"/>
  <c r="T429" i="5"/>
  <c r="T365" i="5"/>
  <c r="T524" i="5"/>
  <c r="T198" i="5"/>
  <c r="T230" i="5"/>
  <c r="T279" i="5"/>
  <c r="T131" i="5"/>
  <c r="T550" i="5"/>
  <c r="T434" i="5"/>
  <c r="T567" i="5"/>
  <c r="S467" i="5"/>
  <c r="T272" i="5"/>
  <c r="T425" i="5"/>
  <c r="T532" i="5"/>
  <c r="T404" i="5"/>
  <c r="T556" i="5"/>
  <c r="T428" i="5"/>
  <c r="T410" i="5"/>
  <c r="T387" i="5"/>
  <c r="T236" i="5"/>
  <c r="T170" i="5"/>
  <c r="T65" i="5"/>
  <c r="T58" i="5"/>
  <c r="T35" i="5"/>
  <c r="T244" i="5"/>
  <c r="T475" i="5"/>
  <c r="T439" i="5"/>
  <c r="T136" i="5"/>
  <c r="T426" i="5"/>
  <c r="T238" i="5"/>
  <c r="T260" i="5"/>
  <c r="T539" i="5"/>
  <c r="T486" i="5"/>
  <c r="T372" i="5"/>
  <c r="T407" i="5"/>
  <c r="T481" i="5"/>
  <c r="T248" i="5"/>
  <c r="T233" i="5"/>
  <c r="T278" i="5"/>
  <c r="T116" i="5"/>
  <c r="T47" i="5"/>
  <c r="T452" i="5"/>
  <c r="T182" i="5"/>
  <c r="T183" i="5"/>
  <c r="T16" i="5"/>
  <c r="T104" i="5"/>
  <c r="T267" i="5"/>
  <c r="T22" i="5"/>
  <c r="T491" i="5"/>
  <c r="T476" i="5"/>
  <c r="T122" i="5"/>
  <c r="T542" i="5"/>
  <c r="T575" i="5"/>
  <c r="T458" i="5"/>
  <c r="T201" i="5"/>
  <c r="T54" i="5"/>
  <c r="T522" i="5"/>
  <c r="T430" i="5"/>
  <c r="T391" i="5"/>
  <c r="T389" i="5"/>
  <c r="T251" i="5"/>
  <c r="T204" i="5"/>
  <c r="T154" i="5"/>
  <c r="T59" i="5"/>
  <c r="T110" i="5"/>
  <c r="T354" i="5"/>
  <c r="T265" i="5"/>
  <c r="T264" i="5"/>
  <c r="T253" i="5"/>
  <c r="T493" i="5"/>
  <c r="T39" i="5"/>
  <c r="T78" i="5"/>
  <c r="T62" i="5"/>
  <c r="T40" i="5"/>
  <c r="T281" i="5"/>
  <c r="T235" i="5"/>
  <c r="T192" i="5"/>
  <c r="T169" i="5"/>
  <c r="T165" i="5"/>
  <c r="T37" i="5"/>
  <c r="T565" i="5"/>
  <c r="T505" i="5"/>
  <c r="T125" i="5"/>
  <c r="T519" i="5"/>
  <c r="T485" i="5"/>
  <c r="T386" i="5"/>
  <c r="T245" i="5"/>
  <c r="T242" i="5"/>
  <c r="T113" i="5"/>
  <c r="T96" i="5"/>
  <c r="T26" i="5"/>
  <c r="T177" i="5"/>
  <c r="T11" i="5"/>
  <c r="T7" i="5"/>
  <c r="T9" i="5"/>
  <c r="T8" i="5"/>
  <c r="T10" i="5"/>
  <c r="T6" i="5"/>
  <c r="T5" i="5"/>
  <c r="S56" i="5"/>
  <c r="T167" i="5"/>
  <c r="T119" i="5"/>
  <c r="T98" i="5"/>
  <c r="T41" i="5"/>
  <c r="T84" i="5"/>
  <c r="T120" i="5"/>
  <c r="S72" i="5"/>
  <c r="T133" i="5"/>
  <c r="T93" i="5"/>
  <c r="T21" i="5"/>
  <c r="T134" i="5"/>
  <c r="S17" i="5"/>
  <c r="T48" i="5"/>
  <c r="T23" i="5"/>
  <c r="T121" i="5"/>
  <c r="T27" i="5"/>
  <c r="T75" i="5"/>
  <c r="T162" i="5"/>
  <c r="T42" i="5"/>
  <c r="T94" i="5"/>
  <c r="T46" i="5"/>
  <c r="T36" i="5"/>
  <c r="T168" i="5"/>
  <c r="T95" i="5"/>
  <c r="T102" i="5"/>
  <c r="T88" i="5"/>
  <c r="T68" i="5"/>
  <c r="T69" i="5"/>
  <c r="T91" i="5"/>
  <c r="T77" i="5"/>
  <c r="T14" i="5"/>
  <c r="T61" i="5"/>
  <c r="T153" i="5"/>
  <c r="T49" i="5"/>
  <c r="T20" i="5"/>
  <c r="H65" i="6" l="1"/>
  <c r="D65" i="6" s="1"/>
  <c r="C65" i="6"/>
  <c r="C62" i="6"/>
  <c r="H64" i="6"/>
  <c r="D64" i="6" s="1"/>
  <c r="C64" i="6"/>
  <c r="C63" i="6"/>
  <c r="X56" i="5"/>
  <c r="X17" i="5"/>
  <c r="X130" i="5"/>
  <c r="X133" i="5"/>
  <c r="X168" i="5"/>
  <c r="X100" i="5"/>
  <c r="X451" i="5"/>
  <c r="X461" i="5"/>
  <c r="X435" i="5"/>
  <c r="X125" i="5"/>
  <c r="X111" i="5"/>
  <c r="X210" i="5"/>
  <c r="X212" i="5"/>
  <c r="X286" i="5"/>
  <c r="X324" i="5"/>
  <c r="X364" i="5"/>
  <c r="X351" i="5"/>
  <c r="X577" i="5"/>
  <c r="X495" i="5"/>
  <c r="X139" i="5"/>
  <c r="X73" i="5"/>
  <c r="X488" i="5"/>
  <c r="X529" i="5"/>
  <c r="X165" i="5"/>
  <c r="X18" i="5"/>
  <c r="X169" i="5"/>
  <c r="X127" i="5"/>
  <c r="X27" i="5"/>
  <c r="X8" i="5"/>
  <c r="X20" i="5"/>
  <c r="X273" i="5"/>
  <c r="X350" i="5"/>
  <c r="X504" i="5"/>
  <c r="X390" i="5"/>
  <c r="X508" i="5"/>
  <c r="X541" i="5"/>
  <c r="X114" i="5"/>
  <c r="X144" i="5"/>
  <c r="X66" i="5"/>
  <c r="X180" i="5"/>
  <c r="X12" i="5"/>
  <c r="X60" i="5"/>
  <c r="X74" i="5"/>
  <c r="X21" i="5"/>
  <c r="X69" i="5"/>
  <c r="X36" i="5"/>
  <c r="X90" i="5"/>
  <c r="X164" i="5"/>
  <c r="X124" i="5"/>
  <c r="X215" i="5"/>
  <c r="X257" i="5"/>
  <c r="X211" i="5"/>
  <c r="X401" i="5"/>
  <c r="X382" i="5"/>
  <c r="X402" i="5"/>
  <c r="X55" i="5"/>
  <c r="X54" i="5"/>
  <c r="X292" i="5"/>
  <c r="X315" i="5"/>
  <c r="X490" i="5"/>
  <c r="X24" i="5"/>
  <c r="X61" i="5"/>
  <c r="X310" i="5"/>
  <c r="X455" i="5"/>
  <c r="X514" i="5"/>
  <c r="X473" i="5"/>
  <c r="X373" i="5"/>
  <c r="X28" i="5"/>
  <c r="X63" i="5"/>
  <c r="X194" i="5"/>
  <c r="X218" i="5"/>
  <c r="X220" i="5"/>
  <c r="X297" i="5"/>
  <c r="X339" i="5"/>
  <c r="X337" i="5"/>
  <c r="X469" i="5"/>
  <c r="X406" i="5"/>
  <c r="X437" i="5"/>
  <c r="X515" i="5"/>
  <c r="X503" i="5"/>
  <c r="X371" i="5"/>
  <c r="X478" i="5"/>
  <c r="X509" i="5"/>
  <c r="X525" i="5"/>
  <c r="X49" i="5"/>
  <c r="X138" i="5"/>
  <c r="X348" i="5"/>
  <c r="X414" i="5"/>
  <c r="X562" i="5"/>
  <c r="X150" i="5"/>
  <c r="X366" i="5"/>
  <c r="X418" i="5"/>
  <c r="X516" i="5"/>
  <c r="X583" i="5"/>
  <c r="X186" i="5"/>
  <c r="X258" i="5"/>
  <c r="X58" i="5"/>
  <c r="X106" i="5"/>
  <c r="X84" i="5"/>
  <c r="X187" i="5"/>
  <c r="X293" i="5"/>
  <c r="X304" i="5"/>
  <c r="X387" i="5"/>
  <c r="X450" i="5"/>
  <c r="X462" i="5"/>
  <c r="X500" i="5"/>
  <c r="X119" i="5"/>
  <c r="X532" i="5"/>
  <c r="X184" i="5"/>
  <c r="X311" i="5"/>
  <c r="X572" i="5"/>
  <c r="X425" i="5"/>
  <c r="X576" i="5"/>
  <c r="X134" i="5"/>
  <c r="X282" i="5"/>
  <c r="X423" i="5"/>
  <c r="X563" i="5"/>
  <c r="X261" i="5"/>
  <c r="X131" i="5"/>
  <c r="X226" i="5"/>
  <c r="X146" i="5"/>
  <c r="X524" i="5"/>
  <c r="X411" i="5"/>
  <c r="X228" i="5"/>
  <c r="X93" i="5"/>
  <c r="X135" i="5"/>
  <c r="X108" i="5"/>
  <c r="X358" i="5"/>
  <c r="X472" i="5"/>
  <c r="X496" i="5"/>
  <c r="X440" i="5"/>
  <c r="X535" i="5"/>
  <c r="X483" i="5"/>
  <c r="X523" i="5"/>
  <c r="X51" i="5"/>
  <c r="X25" i="5"/>
  <c r="X76" i="5"/>
  <c r="X317" i="5"/>
  <c r="X295" i="5"/>
  <c r="X456" i="5"/>
  <c r="X457" i="5"/>
  <c r="X34" i="5"/>
  <c r="X203" i="5"/>
  <c r="X349" i="5"/>
  <c r="X185" i="5"/>
  <c r="X316" i="5"/>
  <c r="X81" i="5"/>
  <c r="X132" i="5"/>
  <c r="X156" i="5"/>
  <c r="X14" i="5"/>
  <c r="X79" i="5"/>
  <c r="X160" i="5"/>
  <c r="X177" i="5"/>
  <c r="X314" i="5"/>
  <c r="X441" i="5"/>
  <c r="X386" i="5"/>
  <c r="X485" i="5"/>
  <c r="X140" i="5"/>
  <c r="X269" i="5"/>
  <c r="X377" i="5"/>
  <c r="X548" i="5"/>
  <c r="X545" i="5"/>
  <c r="X533" i="5"/>
  <c r="X379" i="5"/>
  <c r="X6" i="5"/>
  <c r="X235" i="5"/>
  <c r="X78" i="5"/>
  <c r="X142" i="5"/>
  <c r="X39" i="5"/>
  <c r="X195" i="5"/>
  <c r="X343" i="5"/>
  <c r="X581" i="5"/>
  <c r="X15" i="5"/>
  <c r="X253" i="5"/>
  <c r="X200" i="5"/>
  <c r="X265" i="5"/>
  <c r="X419" i="5"/>
  <c r="X110" i="5"/>
  <c r="X145" i="5"/>
  <c r="X287" i="5"/>
  <c r="X109" i="5"/>
  <c r="X277" i="5"/>
  <c r="X355" i="5"/>
  <c r="X362" i="5"/>
  <c r="X431" i="5"/>
  <c r="X522" i="5"/>
  <c r="X33" i="5"/>
  <c r="X126" i="5"/>
  <c r="X201" i="5"/>
  <c r="X216" i="5"/>
  <c r="X217" i="5"/>
  <c r="X290" i="5"/>
  <c r="X534" i="5"/>
  <c r="X575" i="5"/>
  <c r="X205" i="5"/>
  <c r="X476" i="5"/>
  <c r="X267" i="5"/>
  <c r="X99" i="5"/>
  <c r="X118" i="5"/>
  <c r="X224" i="5"/>
  <c r="X374" i="5"/>
  <c r="X574" i="5"/>
  <c r="X47" i="5"/>
  <c r="X88" i="5"/>
  <c r="X189" i="5"/>
  <c r="X153" i="5"/>
  <c r="X278" i="5"/>
  <c r="X255" i="5"/>
  <c r="X323" i="5"/>
  <c r="X340" i="5"/>
  <c r="X306" i="5"/>
  <c r="X481" i="5"/>
  <c r="X502" i="5"/>
  <c r="X539" i="5"/>
  <c r="X48" i="5"/>
  <c r="X42" i="5"/>
  <c r="X202" i="5"/>
  <c r="X357" i="5"/>
  <c r="X334" i="5"/>
  <c r="X326" i="5"/>
  <c r="X426" i="5"/>
  <c r="X439" i="5"/>
  <c r="X234" i="5"/>
  <c r="X262" i="5"/>
  <c r="X250" i="5"/>
  <c r="X298" i="5"/>
  <c r="X381" i="5"/>
  <c r="X410" i="5"/>
  <c r="X428" i="5"/>
  <c r="X466" i="5"/>
  <c r="X480" i="5"/>
  <c r="X556" i="5"/>
  <c r="X361" i="5"/>
  <c r="X309" i="5"/>
  <c r="X413" i="5"/>
  <c r="X404" i="5"/>
  <c r="X270" i="5"/>
  <c r="X32" i="5"/>
  <c r="X53" i="5"/>
  <c r="X268" i="5"/>
  <c r="X479" i="5"/>
  <c r="X221" i="5"/>
  <c r="X360" i="5"/>
  <c r="X434" i="5"/>
  <c r="X550" i="5"/>
  <c r="X70" i="5"/>
  <c r="X149" i="5"/>
  <c r="X365" i="5"/>
  <c r="X552" i="5"/>
  <c r="X429" i="5"/>
  <c r="X123" i="5"/>
  <c r="X179" i="5"/>
  <c r="X266" i="5"/>
  <c r="X271" i="5"/>
  <c r="X299" i="5"/>
  <c r="X288" i="5"/>
  <c r="X420" i="5"/>
  <c r="X470" i="5"/>
  <c r="X384" i="5"/>
  <c r="X422" i="5"/>
  <c r="X482" i="5"/>
  <c r="X551" i="5"/>
  <c r="X172" i="5"/>
  <c r="X83" i="5"/>
  <c r="X85" i="5"/>
  <c r="X305" i="5"/>
  <c r="X416" i="5"/>
  <c r="X162" i="5"/>
  <c r="X190" i="5"/>
  <c r="X281" i="5"/>
  <c r="X40" i="5"/>
  <c r="X62" i="5"/>
  <c r="X163" i="5"/>
  <c r="X87" i="5"/>
  <c r="X274" i="5"/>
  <c r="X308" i="5"/>
  <c r="X332" i="5"/>
  <c r="X378" i="5"/>
  <c r="X492" i="5"/>
  <c r="X578" i="5"/>
  <c r="X568" i="5"/>
  <c r="X80" i="5"/>
  <c r="X161" i="5"/>
  <c r="X178" i="5"/>
  <c r="X152" i="5"/>
  <c r="X207" i="5"/>
  <c r="X9" i="5"/>
  <c r="X59" i="5"/>
  <c r="X154" i="5"/>
  <c r="X71" i="5"/>
  <c r="X95" i="5"/>
  <c r="X188" i="5"/>
  <c r="X209" i="5"/>
  <c r="X251" i="5"/>
  <c r="X345" i="5"/>
  <c r="X389" i="5"/>
  <c r="X391" i="5"/>
  <c r="X484" i="5"/>
  <c r="X537" i="5"/>
  <c r="X489" i="5"/>
  <c r="X558" i="5"/>
  <c r="X31" i="5"/>
  <c r="X147" i="5"/>
  <c r="X227" i="5"/>
  <c r="X246" i="5"/>
  <c r="X338" i="5"/>
  <c r="X393" i="5"/>
  <c r="X471" i="5"/>
  <c r="X105" i="5"/>
  <c r="X303" i="5"/>
  <c r="X464" i="5"/>
  <c r="X415" i="5"/>
  <c r="X579" i="5"/>
  <c r="X491" i="5"/>
  <c r="X13" i="5"/>
  <c r="X222" i="5"/>
  <c r="X104" i="5"/>
  <c r="X141" i="5"/>
  <c r="X151" i="5"/>
  <c r="X263" i="5"/>
  <c r="X353" i="5"/>
  <c r="X447" i="5"/>
  <c r="X501" i="5"/>
  <c r="X116" i="5"/>
  <c r="X259" i="5"/>
  <c r="X191" i="5"/>
  <c r="X518" i="5"/>
  <c r="X372" i="5"/>
  <c r="X206" i="5"/>
  <c r="X421" i="5"/>
  <c r="X86" i="5"/>
  <c r="X136" i="5"/>
  <c r="X520" i="5"/>
  <c r="X208" i="5"/>
  <c r="X170" i="5"/>
  <c r="X213" i="5"/>
  <c r="X197" i="5"/>
  <c r="S197" i="5"/>
  <c r="X300" i="5"/>
  <c r="X368" i="5"/>
  <c r="X388" i="5"/>
  <c r="X538" i="5"/>
  <c r="X474" i="5"/>
  <c r="X507" i="5"/>
  <c r="X82" i="5"/>
  <c r="X129" i="5"/>
  <c r="X120" i="5"/>
  <c r="X409" i="5"/>
  <c r="X174" i="5"/>
  <c r="X276" i="5"/>
  <c r="X272" i="5"/>
  <c r="X214" i="5"/>
  <c r="X392" i="5"/>
  <c r="X279" i="5"/>
  <c r="X555" i="5"/>
  <c r="X561" i="5"/>
  <c r="X580" i="5"/>
  <c r="X573" i="5"/>
  <c r="X487" i="5"/>
  <c r="X7" i="5"/>
  <c r="X23" i="5"/>
  <c r="X94" i="5"/>
  <c r="X158" i="5"/>
  <c r="X342" i="5"/>
  <c r="X438" i="5"/>
  <c r="X396" i="5"/>
  <c r="X453" i="5"/>
  <c r="X449" i="5"/>
  <c r="X584" i="5"/>
  <c r="X553" i="5"/>
  <c r="X582" i="5"/>
  <c r="X157" i="5"/>
  <c r="X219" i="5"/>
  <c r="X376" i="5"/>
  <c r="X511" i="5"/>
  <c r="X38" i="5"/>
  <c r="X148" i="5"/>
  <c r="X397" i="5"/>
  <c r="X498" i="5"/>
  <c r="X128" i="5"/>
  <c r="X30" i="5"/>
  <c r="X67" i="5"/>
  <c r="X64" i="5"/>
  <c r="X193" i="5"/>
  <c r="X247" i="5"/>
  <c r="X296" i="5"/>
  <c r="X199" i="5"/>
  <c r="X256" i="5"/>
  <c r="X446" i="5"/>
  <c r="X412" i="5"/>
  <c r="X519" i="5"/>
  <c r="X570" i="5"/>
  <c r="X10" i="5"/>
  <c r="X166" i="5"/>
  <c r="X103" i="5"/>
  <c r="X232" i="5"/>
  <c r="X196" i="5"/>
  <c r="X252" i="5"/>
  <c r="X335" i="5"/>
  <c r="X321" i="5"/>
  <c r="X369" i="5"/>
  <c r="X463" i="5"/>
  <c r="X506" i="5"/>
  <c r="X229" i="5"/>
  <c r="X307" i="5"/>
  <c r="X329" i="5"/>
  <c r="X98" i="5"/>
  <c r="X92" i="5"/>
  <c r="X26" i="5"/>
  <c r="X45" i="5"/>
  <c r="X96" i="5"/>
  <c r="X113" i="5"/>
  <c r="X43" i="5"/>
  <c r="X137" i="5"/>
  <c r="X159" i="5"/>
  <c r="X225" i="5"/>
  <c r="X242" i="5"/>
  <c r="X285" i="5"/>
  <c r="X245" i="5"/>
  <c r="X313" i="5"/>
  <c r="X352" i="5"/>
  <c r="X385" i="5"/>
  <c r="X405" i="5"/>
  <c r="X375" i="5"/>
  <c r="X398" i="5"/>
  <c r="X557" i="5"/>
  <c r="X29" i="5"/>
  <c r="X102" i="5"/>
  <c r="X417" i="5"/>
  <c r="X432" i="5"/>
  <c r="X468" i="5"/>
  <c r="X505" i="5"/>
  <c r="X497" i="5"/>
  <c r="X549" i="5"/>
  <c r="X565" i="5"/>
  <c r="X37" i="5"/>
  <c r="X454" i="5"/>
  <c r="X408" i="5"/>
  <c r="X536" i="5"/>
  <c r="X564" i="5"/>
  <c r="X41" i="5"/>
  <c r="X50" i="5"/>
  <c r="X192" i="5"/>
  <c r="X46" i="5"/>
  <c r="X107" i="5"/>
  <c r="X171" i="5"/>
  <c r="X231" i="5"/>
  <c r="X363" i="5"/>
  <c r="X322" i="5"/>
  <c r="X477" i="5"/>
  <c r="X442" i="5"/>
  <c r="X493" i="5"/>
  <c r="X97" i="5"/>
  <c r="X117" i="5"/>
  <c r="X181" i="5"/>
  <c r="X89" i="5"/>
  <c r="X264" i="5"/>
  <c r="X223" i="5"/>
  <c r="X243" i="5"/>
  <c r="X333" i="5"/>
  <c r="X354" i="5"/>
  <c r="X448" i="5"/>
  <c r="X336" i="5"/>
  <c r="X57" i="5"/>
  <c r="X204" i="5"/>
  <c r="X301" i="5"/>
  <c r="X430" i="5"/>
  <c r="X77" i="5"/>
  <c r="X11" i="5"/>
  <c r="X91" i="5"/>
  <c r="X155" i="5"/>
  <c r="X167" i="5"/>
  <c r="X175" i="5"/>
  <c r="X302" i="5"/>
  <c r="X319" i="5"/>
  <c r="X356" i="5"/>
  <c r="X344" i="5"/>
  <c r="X424" i="5"/>
  <c r="X458" i="5"/>
  <c r="X443" i="5"/>
  <c r="X543" i="5"/>
  <c r="X559" i="5"/>
  <c r="X542" i="5"/>
  <c r="X546" i="5"/>
  <c r="X122" i="5"/>
  <c r="X325" i="5"/>
  <c r="X330" i="5"/>
  <c r="X291" i="5"/>
  <c r="X359" i="5"/>
  <c r="X395" i="5"/>
  <c r="X460" i="5"/>
  <c r="X22" i="5"/>
  <c r="X16" i="5"/>
  <c r="X183" i="5"/>
  <c r="X75" i="5"/>
  <c r="X280" i="5"/>
  <c r="X241" i="5"/>
  <c r="X182" i="5"/>
  <c r="X328" i="5"/>
  <c r="X320" i="5"/>
  <c r="X452" i="5"/>
  <c r="X394" i="5"/>
  <c r="X531" i="5"/>
  <c r="X233" i="5"/>
  <c r="X237" i="5"/>
  <c r="X248" i="5"/>
  <c r="X407" i="5"/>
  <c r="X459" i="5"/>
  <c r="X527" i="5"/>
  <c r="X486" i="5"/>
  <c r="X52" i="5"/>
  <c r="X173" i="5"/>
  <c r="X260" i="5"/>
  <c r="X238" i="5"/>
  <c r="X318" i="5"/>
  <c r="X341" i="5"/>
  <c r="X367" i="5"/>
  <c r="X444" i="5"/>
  <c r="X475" i="5"/>
  <c r="X433" i="5"/>
  <c r="X499" i="5"/>
  <c r="X68" i="5"/>
  <c r="X244" i="5"/>
  <c r="X35" i="5"/>
  <c r="X44" i="5"/>
  <c r="X65" i="5"/>
  <c r="X101" i="5"/>
  <c r="X121" i="5"/>
  <c r="X236" i="5"/>
  <c r="X370" i="5"/>
  <c r="X530" i="5"/>
  <c r="X547" i="5"/>
  <c r="X436" i="5"/>
  <c r="X569" i="5"/>
  <c r="X554" i="5"/>
  <c r="X510" i="5"/>
  <c r="X143" i="5"/>
  <c r="X275" i="5"/>
  <c r="X289" i="5"/>
  <c r="X331" i="5"/>
  <c r="X445" i="5"/>
  <c r="X544" i="5"/>
  <c r="X567" i="5"/>
  <c r="X526" i="5"/>
  <c r="X5" i="5"/>
  <c r="X112" i="5"/>
  <c r="X230" i="5"/>
  <c r="X198" i="5"/>
  <c r="X312" i="5"/>
  <c r="X494" i="5"/>
  <c r="X560" i="5"/>
  <c r="X115" i="5"/>
  <c r="X249" i="5"/>
  <c r="X327" i="5"/>
  <c r="X399" i="5"/>
  <c r="X403" i="5"/>
  <c r="X400" i="5"/>
  <c r="X254" i="5"/>
  <c r="X239" i="5"/>
  <c r="X383" i="5"/>
  <c r="X566" i="5"/>
  <c r="X517" i="5"/>
  <c r="X528" i="5"/>
  <c r="X294" i="5"/>
  <c r="X521" i="5"/>
  <c r="X571" i="5"/>
  <c r="X240" i="5"/>
  <c r="X19" i="5"/>
  <c r="X176" i="5"/>
  <c r="X427" i="5"/>
  <c r="X380" i="5"/>
  <c r="G66" i="6"/>
  <c r="H66" i="6" s="1"/>
  <c r="H67" i="6" s="1"/>
  <c r="D2" i="6" s="1"/>
  <c r="D52" i="6"/>
  <c r="C52" i="6"/>
  <c r="D51" i="6"/>
  <c r="C51" i="6"/>
  <c r="S290" i="5"/>
  <c r="S298" i="5"/>
  <c r="S309" i="5"/>
  <c r="S345" i="5"/>
  <c r="S338" i="5"/>
  <c r="S296" i="5"/>
  <c r="S321" i="5"/>
  <c r="S313" i="5"/>
  <c r="S330" i="5"/>
  <c r="S320" i="5"/>
  <c r="S331" i="5"/>
  <c r="S327" i="5"/>
  <c r="S325" i="5"/>
  <c r="S341" i="5"/>
  <c r="S286" i="5"/>
  <c r="S315" i="5"/>
  <c r="S297" i="5"/>
  <c r="S337" i="5"/>
  <c r="S343" i="5"/>
  <c r="S326" i="5"/>
  <c r="S288" i="5"/>
  <c r="S332" i="5"/>
  <c r="S303" i="5"/>
  <c r="S342" i="5"/>
  <c r="S285" i="5"/>
  <c r="S319" i="5"/>
  <c r="S289" i="5"/>
  <c r="S291" i="5"/>
  <c r="S294" i="5"/>
  <c r="S310" i="5"/>
  <c r="S304" i="5"/>
  <c r="S295" i="5"/>
  <c r="S316" i="5"/>
  <c r="S314" i="5"/>
  <c r="S323" i="5"/>
  <c r="S306" i="5"/>
  <c r="S335" i="5"/>
  <c r="S307" i="5"/>
  <c r="S322" i="5"/>
  <c r="S333" i="5"/>
  <c r="S336" i="5"/>
  <c r="S301" i="5"/>
  <c r="S328" i="5"/>
  <c r="S312" i="5"/>
  <c r="S324" i="5"/>
  <c r="S292" i="5"/>
  <c r="S339" i="5"/>
  <c r="S293" i="5"/>
  <c r="S311" i="5"/>
  <c r="S317" i="5"/>
  <c r="S287" i="5"/>
  <c r="S340" i="5"/>
  <c r="S334" i="5"/>
  <c r="S299" i="5"/>
  <c r="S305" i="5"/>
  <c r="S308" i="5"/>
  <c r="S300" i="5"/>
  <c r="S329" i="5"/>
  <c r="S302" i="5"/>
  <c r="S344" i="5"/>
  <c r="S318" i="5"/>
  <c r="S569" i="5"/>
  <c r="S580" i="5"/>
  <c r="S581" i="5"/>
  <c r="S582" i="5"/>
  <c r="S366" i="5"/>
  <c r="S282" i="5"/>
  <c r="S472" i="5"/>
  <c r="S278" i="5"/>
  <c r="S502" i="5"/>
  <c r="S550" i="5"/>
  <c r="S416" i="5"/>
  <c r="S507" i="5"/>
  <c r="S409" i="5"/>
  <c r="S448" i="5"/>
  <c r="S546" i="5"/>
  <c r="S183" i="5"/>
  <c r="S427" i="5"/>
  <c r="S463" i="5"/>
  <c r="S225" i="5"/>
  <c r="S557" i="5"/>
  <c r="S432" i="5"/>
  <c r="S564" i="5"/>
  <c r="S477" i="5"/>
  <c r="S167" i="5"/>
  <c r="S443" i="5"/>
  <c r="S233" i="5"/>
  <c r="S486" i="5"/>
  <c r="S433" i="5"/>
  <c r="S370" i="5"/>
  <c r="S510" i="5"/>
  <c r="S254" i="5"/>
  <c r="S168" i="5"/>
  <c r="S451" i="5"/>
  <c r="S435" i="5"/>
  <c r="S212" i="5"/>
  <c r="S351" i="5"/>
  <c r="S495" i="5"/>
  <c r="S529" i="5"/>
  <c r="S273" i="5"/>
  <c r="S504" i="5"/>
  <c r="S508" i="5"/>
  <c r="S124" i="5"/>
  <c r="S257" i="5"/>
  <c r="S401" i="5"/>
  <c r="S402" i="5"/>
  <c r="S514" i="5"/>
  <c r="S373" i="5"/>
  <c r="S218" i="5"/>
  <c r="S406" i="5"/>
  <c r="S515" i="5"/>
  <c r="S371" i="5"/>
  <c r="S509" i="5"/>
  <c r="S348" i="5"/>
  <c r="S562" i="5"/>
  <c r="S516" i="5"/>
  <c r="S186" i="5"/>
  <c r="S84" i="5"/>
  <c r="S387" i="5"/>
  <c r="S462" i="5"/>
  <c r="S184" i="5"/>
  <c r="S572" i="5"/>
  <c r="S576" i="5"/>
  <c r="S563" i="5"/>
  <c r="S411" i="5"/>
  <c r="S440" i="5"/>
  <c r="S483" i="5"/>
  <c r="S457" i="5"/>
  <c r="S203" i="5"/>
  <c r="S185" i="5"/>
  <c r="S177" i="5"/>
  <c r="S441" i="5"/>
  <c r="S485" i="5"/>
  <c r="S269" i="5"/>
  <c r="S548" i="5"/>
  <c r="S533" i="5"/>
  <c r="S200" i="5"/>
  <c r="S419" i="5"/>
  <c r="S355" i="5"/>
  <c r="S431" i="5"/>
  <c r="S201" i="5"/>
  <c r="S217" i="5"/>
  <c r="S534" i="5"/>
  <c r="S205" i="5"/>
  <c r="S267" i="5"/>
  <c r="S374" i="5"/>
  <c r="S189" i="5"/>
  <c r="S202" i="5"/>
  <c r="S426" i="5"/>
  <c r="S234" i="5"/>
  <c r="S250" i="5"/>
  <c r="S381" i="5"/>
  <c r="S428" i="5"/>
  <c r="S480" i="5"/>
  <c r="S361" i="5"/>
  <c r="S413" i="5"/>
  <c r="S270" i="5"/>
  <c r="S479" i="5"/>
  <c r="S360" i="5"/>
  <c r="S552" i="5"/>
  <c r="S266" i="5"/>
  <c r="S420" i="5"/>
  <c r="S384" i="5"/>
  <c r="S482" i="5"/>
  <c r="S190" i="5"/>
  <c r="S274" i="5"/>
  <c r="S492" i="5"/>
  <c r="S568" i="5"/>
  <c r="S209" i="5"/>
  <c r="S391" i="5"/>
  <c r="S537" i="5"/>
  <c r="S558" i="5"/>
  <c r="S246" i="5"/>
  <c r="S393" i="5"/>
  <c r="S464" i="5"/>
  <c r="S579" i="5"/>
  <c r="S353" i="5"/>
  <c r="S501" i="5"/>
  <c r="S259" i="5"/>
  <c r="S518" i="5"/>
  <c r="S206" i="5"/>
  <c r="S520" i="5"/>
  <c r="S368" i="5"/>
  <c r="S538" i="5"/>
  <c r="S276" i="5"/>
  <c r="S279" i="5"/>
  <c r="S561" i="5"/>
  <c r="S573" i="5"/>
  <c r="S396" i="5"/>
  <c r="S553" i="5"/>
  <c r="S397" i="5"/>
  <c r="S67" i="5"/>
  <c r="S193" i="5"/>
  <c r="S256" i="5"/>
  <c r="S570" i="5"/>
  <c r="S252" i="5"/>
  <c r="S385" i="5"/>
  <c r="S505" i="5"/>
  <c r="S46" i="5"/>
  <c r="S363" i="5"/>
  <c r="S91" i="5"/>
  <c r="S356" i="5"/>
  <c r="S559" i="5"/>
  <c r="S280" i="5"/>
  <c r="S394" i="5"/>
  <c r="S459" i="5"/>
  <c r="S238" i="5"/>
  <c r="S444" i="5"/>
  <c r="S275" i="5"/>
  <c r="S526" i="5"/>
  <c r="S198" i="5"/>
  <c r="S383" i="5"/>
  <c r="S571" i="5"/>
  <c r="S364" i="5"/>
  <c r="S488" i="5"/>
  <c r="S390" i="5"/>
  <c r="S532" i="5"/>
  <c r="S425" i="5"/>
  <c r="S524" i="5"/>
  <c r="S535" i="5"/>
  <c r="S349" i="5"/>
  <c r="S545" i="5"/>
  <c r="S539" i="5"/>
  <c r="S357" i="5"/>
  <c r="S365" i="5"/>
  <c r="S179" i="5"/>
  <c r="S378" i="5"/>
  <c r="S31" i="5"/>
  <c r="S471" i="5"/>
  <c r="S491" i="5"/>
  <c r="S584" i="5"/>
  <c r="S175" i="5"/>
  <c r="S554" i="5"/>
  <c r="S110" i="5"/>
  <c r="S522" i="5"/>
  <c r="S216" i="5"/>
  <c r="S575" i="5"/>
  <c r="S99" i="5"/>
  <c r="S224" i="5"/>
  <c r="S255" i="5"/>
  <c r="S481" i="5"/>
  <c r="S439" i="5"/>
  <c r="S410" i="5"/>
  <c r="S556" i="5"/>
  <c r="S404" i="5"/>
  <c r="S268" i="5"/>
  <c r="S434" i="5"/>
  <c r="S271" i="5"/>
  <c r="S470" i="5"/>
  <c r="S551" i="5"/>
  <c r="S162" i="5"/>
  <c r="S578" i="5"/>
  <c r="S178" i="5"/>
  <c r="S251" i="5"/>
  <c r="S389" i="5"/>
  <c r="S484" i="5"/>
  <c r="S222" i="5"/>
  <c r="S447" i="5"/>
  <c r="S372" i="5"/>
  <c r="S208" i="5"/>
  <c r="S474" i="5"/>
  <c r="S272" i="5"/>
  <c r="S555" i="5"/>
  <c r="S453" i="5"/>
  <c r="S219" i="5"/>
  <c r="S498" i="5"/>
  <c r="S247" i="5"/>
  <c r="S446" i="5"/>
  <c r="S506" i="5"/>
  <c r="S242" i="5"/>
  <c r="S405" i="5"/>
  <c r="S398" i="5"/>
  <c r="S417" i="5"/>
  <c r="S468" i="5"/>
  <c r="S497" i="5"/>
  <c r="S565" i="5"/>
  <c r="S41" i="5"/>
  <c r="S192" i="5"/>
  <c r="S231" i="5"/>
  <c r="S181" i="5"/>
  <c r="S243" i="5"/>
  <c r="S204" i="5"/>
  <c r="S458" i="5"/>
  <c r="S241" i="5"/>
  <c r="S531" i="5"/>
  <c r="S237" i="5"/>
  <c r="S475" i="5"/>
  <c r="S499" i="5"/>
  <c r="S530" i="5"/>
  <c r="S567" i="5"/>
  <c r="S461" i="5"/>
  <c r="S210" i="5"/>
  <c r="S577" i="5"/>
  <c r="S350" i="5"/>
  <c r="S541" i="5"/>
  <c r="S180" i="5"/>
  <c r="S36" i="5"/>
  <c r="S215" i="5"/>
  <c r="S211" i="5"/>
  <c r="S382" i="5"/>
  <c r="S490" i="5"/>
  <c r="S455" i="5"/>
  <c r="S473" i="5"/>
  <c r="S194" i="5"/>
  <c r="S220" i="5"/>
  <c r="S469" i="5"/>
  <c r="S437" i="5"/>
  <c r="S503" i="5"/>
  <c r="S478" i="5"/>
  <c r="S525" i="5"/>
  <c r="S414" i="5"/>
  <c r="S418" i="5"/>
  <c r="S583" i="5"/>
  <c r="S258" i="5"/>
  <c r="S187" i="5"/>
  <c r="S450" i="5"/>
  <c r="S500" i="5"/>
  <c r="S423" i="5"/>
  <c r="S261" i="5"/>
  <c r="S226" i="5"/>
  <c r="S228" i="5"/>
  <c r="S358" i="5"/>
  <c r="S496" i="5"/>
  <c r="S523" i="5"/>
  <c r="S456" i="5"/>
  <c r="S386" i="5"/>
  <c r="S377" i="5"/>
  <c r="S379" i="5"/>
  <c r="S235" i="5"/>
  <c r="S142" i="5"/>
  <c r="S195" i="5"/>
  <c r="S253" i="5"/>
  <c r="S265" i="5"/>
  <c r="S277" i="5"/>
  <c r="S362" i="5"/>
  <c r="S476" i="5"/>
  <c r="S574" i="5"/>
  <c r="S88" i="5"/>
  <c r="S262" i="5"/>
  <c r="S466" i="5"/>
  <c r="S221" i="5"/>
  <c r="S429" i="5"/>
  <c r="S422" i="5"/>
  <c r="S281" i="5"/>
  <c r="S207" i="5"/>
  <c r="S188" i="5"/>
  <c r="S489" i="5"/>
  <c r="S227" i="5"/>
  <c r="S415" i="5"/>
  <c r="S263" i="5"/>
  <c r="S191" i="5"/>
  <c r="S421" i="5"/>
  <c r="S213" i="5"/>
  <c r="S388" i="5"/>
  <c r="S392" i="5"/>
  <c r="S487" i="5"/>
  <c r="S438" i="5"/>
  <c r="S511" i="5"/>
  <c r="S199" i="5"/>
  <c r="S519" i="5"/>
  <c r="S196" i="5"/>
  <c r="S369" i="5"/>
  <c r="S245" i="5"/>
  <c r="S352" i="5"/>
  <c r="S454" i="5"/>
  <c r="S536" i="5"/>
  <c r="S442" i="5"/>
  <c r="S264" i="5"/>
  <c r="S354" i="5"/>
  <c r="S430" i="5"/>
  <c r="S543" i="5"/>
  <c r="S542" i="5"/>
  <c r="S359" i="5"/>
  <c r="S460" i="5"/>
  <c r="S75" i="5"/>
  <c r="S452" i="5"/>
  <c r="S407" i="5"/>
  <c r="S527" i="5"/>
  <c r="S260" i="5"/>
  <c r="S367" i="5"/>
  <c r="S244" i="5"/>
  <c r="S236" i="5"/>
  <c r="S436" i="5"/>
  <c r="S445" i="5"/>
  <c r="S230" i="5"/>
  <c r="S560" i="5"/>
  <c r="S249" i="5"/>
  <c r="S399" i="5"/>
  <c r="S400" i="5"/>
  <c r="S239" i="5"/>
  <c r="S566" i="5"/>
  <c r="S528" i="5"/>
  <c r="S521" i="5"/>
  <c r="S240" i="5"/>
  <c r="S176" i="5"/>
  <c r="S380" i="5"/>
  <c r="S214" i="5"/>
  <c r="S449" i="5"/>
  <c r="S376" i="5"/>
  <c r="S412" i="5"/>
  <c r="S232" i="5"/>
  <c r="S229" i="5"/>
  <c r="S375" i="5"/>
  <c r="S102" i="5"/>
  <c r="S549" i="5"/>
  <c r="S408" i="5"/>
  <c r="S493" i="5"/>
  <c r="S223" i="5"/>
  <c r="S424" i="5"/>
  <c r="S395" i="5"/>
  <c r="S182" i="5"/>
  <c r="S248" i="5"/>
  <c r="S547" i="5"/>
  <c r="S544" i="5"/>
  <c r="S494" i="5"/>
  <c r="S403" i="5"/>
  <c r="S517" i="5"/>
  <c r="S64" i="5"/>
  <c r="S44" i="5"/>
  <c r="S35" i="5"/>
  <c r="S114" i="5"/>
  <c r="S66" i="5"/>
  <c r="S62" i="5"/>
  <c r="S101" i="5"/>
  <c r="S155" i="5"/>
  <c r="S133" i="5"/>
  <c r="S129" i="5"/>
  <c r="S139" i="5"/>
  <c r="S61" i="5"/>
  <c r="S103" i="5"/>
  <c r="S120" i="5"/>
  <c r="S160" i="5"/>
  <c r="S141" i="5"/>
  <c r="S111" i="5"/>
  <c r="S145" i="5"/>
  <c r="S146" i="5"/>
  <c r="S45" i="5"/>
  <c r="S58" i="5"/>
  <c r="S54" i="5"/>
  <c r="S136" i="5"/>
  <c r="S50" i="5"/>
  <c r="S34" i="5"/>
  <c r="S29" i="5"/>
  <c r="S25" i="5"/>
  <c r="S19" i="5"/>
  <c r="S57" i="5"/>
  <c r="S16" i="5"/>
  <c r="S81" i="5"/>
  <c r="S93" i="5"/>
  <c r="S143" i="5"/>
  <c r="S94" i="5"/>
  <c r="S130" i="5"/>
  <c r="S97" i="5"/>
  <c r="S150" i="5"/>
  <c r="S154" i="5"/>
  <c r="S112" i="5"/>
  <c r="S86" i="5"/>
  <c r="S131" i="5"/>
  <c r="S172" i="5"/>
  <c r="S28" i="5"/>
  <c r="S78" i="5"/>
  <c r="S118" i="5"/>
  <c r="S68" i="5"/>
  <c r="S113" i="5"/>
  <c r="S70" i="5"/>
  <c r="S116" i="5"/>
  <c r="S27" i="5"/>
  <c r="S49" i="5"/>
  <c r="S48" i="5"/>
  <c r="S15" i="5"/>
  <c r="S108" i="5"/>
  <c r="S121" i="5"/>
  <c r="S140" i="5"/>
  <c r="S23" i="5"/>
  <c r="S59" i="5"/>
  <c r="S8" i="5"/>
  <c r="S169" i="5"/>
  <c r="S144" i="5"/>
  <c r="S125" i="5"/>
  <c r="S92" i="5"/>
  <c r="S165" i="5"/>
  <c r="S153" i="5"/>
  <c r="S157" i="5"/>
  <c r="S135" i="5"/>
  <c r="S37" i="5"/>
  <c r="S20" i="5"/>
  <c r="S26" i="5"/>
  <c r="S159" i="5"/>
  <c r="S163" i="5"/>
  <c r="S109" i="5"/>
  <c r="S95" i="5"/>
  <c r="S100" i="5"/>
  <c r="S33" i="5"/>
  <c r="S14" i="5"/>
  <c r="S52" i="5"/>
  <c r="S138" i="5"/>
  <c r="S173" i="5"/>
  <c r="S115" i="5"/>
  <c r="S164" i="5"/>
  <c r="S89" i="5"/>
  <c r="S10" i="5"/>
  <c r="S147" i="5"/>
  <c r="S47" i="5"/>
  <c r="S71" i="5"/>
  <c r="S63" i="5"/>
  <c r="S80" i="5"/>
  <c r="S148" i="5"/>
  <c r="S174" i="5"/>
  <c r="S85" i="5"/>
  <c r="S105" i="5"/>
  <c r="S53" i="5"/>
  <c r="S134" i="5"/>
  <c r="S166" i="5"/>
  <c r="S42" i="5"/>
  <c r="S90" i="5"/>
  <c r="S126" i="5"/>
  <c r="S24" i="5"/>
  <c r="S170" i="5"/>
  <c r="S82" i="5"/>
  <c r="S77" i="5"/>
  <c r="S137" i="5"/>
  <c r="S171" i="5"/>
  <c r="S161" i="5"/>
  <c r="S30" i="5"/>
  <c r="S87" i="5"/>
  <c r="S119" i="5"/>
  <c r="S107" i="5"/>
  <c r="S7" i="5"/>
  <c r="S128" i="5"/>
  <c r="S18" i="5"/>
  <c r="S152" i="5"/>
  <c r="S76" i="5"/>
  <c r="S39" i="5"/>
  <c r="S60" i="5"/>
  <c r="S9" i="5"/>
  <c r="S122" i="5"/>
  <c r="S32" i="5"/>
  <c r="S6" i="5"/>
  <c r="S5" i="5"/>
  <c r="S98" i="5"/>
  <c r="S65" i="5"/>
  <c r="S38" i="5"/>
  <c r="S156" i="5"/>
  <c r="S11" i="5"/>
  <c r="S127" i="5"/>
  <c r="S96" i="5"/>
  <c r="S74" i="5"/>
  <c r="S151" i="5"/>
  <c r="S12" i="5"/>
  <c r="S149" i="5"/>
  <c r="S132" i="5"/>
  <c r="S21" i="5"/>
  <c r="S83" i="5"/>
  <c r="S69" i="5"/>
  <c r="S73" i="5"/>
  <c r="S117" i="5"/>
  <c r="S55" i="5"/>
  <c r="S158" i="5"/>
  <c r="S40" i="5"/>
  <c r="S22" i="5"/>
  <c r="S106" i="5"/>
  <c r="S13" i="5"/>
  <c r="S79" i="5"/>
  <c r="S104" i="5"/>
  <c r="S123" i="5"/>
  <c r="S43" i="5"/>
  <c r="S51"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<sst xmlns="http://schemas.openxmlformats.org/spreadsheetml/2006/main" count="23052" uniqueCount="15646">
  <si>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</si>
  <si>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</si>
  <si>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</si>
  <si>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</si>
  <si>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</si>
  <si>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</si>
  <si>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</si>
  <si>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</si>
  <si>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</si>
  <si>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</si>
  <si>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</si>
  <si>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</si>
  <si>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</si>
  <si>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</si>
  <si>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</si>
  <si>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</si>
  <si>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</si>
  <si>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</si>
  <si>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</si>
  <si>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</si>
  <si>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</si>
  <si>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</si>
  <si>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</si>
  <si>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</si>
  <si>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</si>
  <si>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</si>
  <si>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</si>
  <si>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</si>
  <si>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</si>
  <si>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</si>
  <si>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</si>
  <si>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</si>
  <si>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</si>
  <si>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</si>
  <si>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</si>
  <si>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</si>
  <si>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</si>
  <si>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</si>
  <si>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</si>
  <si>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</si>
  <si>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</si>
  <si>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</si>
  <si>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</si>
  <si>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</si>
  <si>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</si>
  <si>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</si>
  <si>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</si>
  <si>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</si>
  <si>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</si>
  <si>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</si>
  <si>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</si>
  <si>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</si>
  <si>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</si>
  <si>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</si>
  <si>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</si>
  <si>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</si>
  <si>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</si>
  <si>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</si>
  <si>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</si>
  <si>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</si>
  <si>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</si>
  <si>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</si>
  <si>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</si>
  <si>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</si>
  <si>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</si>
  <si>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</si>
  <si>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</si>
  <si>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</si>
  <si>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</si>
  <si>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</si>
  <si>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</si>
  <si>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</si>
  <si>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</si>
  <si>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</si>
  <si>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</si>
  <si>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</si>
  <si>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</si>
  <si>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</si>
  <si>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</si>
  <si>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</si>
  <si>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</si>
  <si>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</si>
  <si>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</si>
  <si>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</si>
  <si>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</si>
  <si>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</si>
  <si>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</si>
  <si>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</si>
  <si>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</si>
  <si>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</si>
  <si>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</si>
  <si>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</si>
  <si>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</si>
  <si>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</si>
  <si>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</si>
  <si>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</si>
  <si>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</si>
  <si>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</si>
  <si>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</si>
  <si>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</si>
  <si>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</si>
  <si>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</si>
  <si>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</si>
  <si>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</si>
  <si>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</si>
  <si>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</si>
  <si>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</si>
  <si>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</si>
  <si>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</si>
  <si>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</si>
  <si>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</si>
  <si>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</si>
  <si>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</si>
  <si>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</si>
  <si>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</si>
  <si>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</si>
  <si>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</si>
  <si>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</si>
  <si>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</si>
  <si>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</si>
  <si>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</si>
  <si>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</si>
  <si>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</si>
  <si>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</si>
  <si>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</si>
  <si>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</si>
  <si>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</si>
  <si>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</si>
  <si>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</si>
  <si>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</si>
  <si>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</si>
  <si>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</si>
  <si>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</si>
  <si>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</si>
  <si>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</si>
  <si>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</si>
  <si>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</si>
  <si>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</si>
  <si>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</si>
  <si>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</si>
  <si>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</si>
  <si>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</si>
  <si>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</si>
  <si>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</si>
  <si>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</si>
  <si>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</si>
  <si>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</si>
  <si>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</si>
  <si>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</si>
  <si>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</si>
  <si>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</si>
  <si>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</si>
  <si>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</si>
  <si>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</si>
  <si>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</si>
  <si>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</si>
  <si>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</si>
  <si>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</si>
  <si>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</si>
  <si>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</si>
  <si>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</si>
  <si>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</si>
  <si>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</si>
  <si>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</si>
  <si>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</si>
  <si>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</si>
  <si>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</si>
  <si>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</si>
  <si>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</si>
  <si>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</si>
  <si>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</si>
  <si>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</si>
  <si>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</si>
  <si>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</si>
  <si>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</si>
  <si>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</si>
  <si>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</si>
  <si>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</si>
  <si>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</si>
  <si>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</si>
  <si>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</si>
  <si>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</si>
  <si>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</si>
  <si>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</si>
  <si>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</si>
  <si>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</si>
  <si>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</si>
  <si>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</si>
  <si>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</si>
  <si>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</si>
  <si>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</si>
  <si>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</si>
  <si>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</si>
  <si>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</si>
  <si>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</si>
  <si>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</si>
  <si>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</si>
  <si>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</si>
  <si>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</si>
  <si>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</si>
  <si>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</si>
  <si>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</si>
  <si>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</si>
  <si>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</si>
  <si>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</si>
  <si>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</si>
  <si>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</si>
  <si>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</si>
  <si>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</si>
  <si>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</si>
  <si>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</si>
  <si>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</si>
  <si>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</si>
  <si>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</si>
  <si>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</si>
  <si>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</si>
  <si>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</si>
  <si>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</si>
  <si>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</si>
  <si>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</si>
  <si>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</si>
  <si>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</si>
  <si>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</si>
  <si>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</si>
  <si>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</si>
  <si>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</si>
  <si>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</si>
  <si>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</si>
  <si>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</si>
  <si>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</si>
  <si>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</si>
  <si>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</si>
  <si>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</si>
  <si>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</si>
  <si>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</si>
  <si>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</si>
  <si>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</si>
  <si>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</si>
  <si>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</si>
  <si>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</si>
  <si>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</si>
  <si>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</si>
  <si>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</si>
  <si>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</si>
  <si>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</si>
  <si>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</si>
  <si>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</si>
  <si>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</si>
  <si>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</si>
  <si>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</si>
  <si>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</si>
  <si>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</si>
  <si>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</si>
  <si>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</si>
  <si>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</si>
  <si>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</si>
  <si>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</si>
  <si>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</si>
  <si>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</si>
  <si>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</si>
  <si>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</si>
  <si>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</si>
  <si>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</si>
  <si>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</si>
  <si>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</si>
  <si>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</si>
  <si>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</si>
  <si>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</si>
  <si>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</si>
  <si>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</si>
  <si>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</si>
  <si>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</si>
  <si>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</si>
  <si>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</si>
  <si>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</si>
  <si>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</si>
  <si>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</si>
  <si>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</si>
  <si>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</si>
  <si>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</si>
  <si>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</si>
  <si>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</si>
  <si>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</si>
  <si>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</si>
  <si>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</si>
  <si>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</si>
  <si>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</si>
  <si>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</si>
  <si>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</si>
  <si>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</si>
  <si>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</si>
  <si>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</si>
  <si>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</si>
  <si>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</si>
  <si>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</si>
  <si>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</si>
  <si>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</si>
  <si>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</si>
  <si>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</si>
  <si>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</si>
  <si>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</si>
  <si>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</si>
  <si>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</si>
  <si>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</si>
  <si>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</si>
  <si>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</si>
  <si>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</si>
  <si>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</si>
  <si>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</si>
  <si>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</si>
  <si>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</si>
  <si>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</si>
  <si>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</si>
  <si>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</si>
  <si>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</si>
  <si>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</si>
  <si>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</si>
  <si>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</si>
  <si>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</si>
  <si>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</si>
  <si>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</si>
  <si>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</si>
  <si>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</si>
  <si>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</si>
  <si>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</si>
  <si>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</si>
  <si>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</si>
  <si>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</si>
  <si>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</si>
  <si>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</si>
  <si>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</si>
  <si>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</si>
  <si>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</si>
  <si>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</si>
  <si>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</si>
  <si>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</si>
  <si>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</si>
  <si>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</si>
  <si>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</si>
  <si>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</si>
  <si>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</si>
  <si>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</si>
  <si>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</si>
  <si>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</si>
  <si>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</si>
  <si>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</si>
  <si>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</si>
  <si>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</si>
  <si>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</si>
  <si>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</si>
  <si>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</si>
  <si>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</si>
  <si>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</si>
  <si>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</si>
  <si>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</si>
  <si>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</si>
  <si>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</si>
  <si>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</si>
  <si>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</si>
  <si>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</si>
  <si>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</si>
  <si>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</si>
  <si>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</si>
  <si>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</si>
  <si>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</si>
  <si>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</si>
  <si>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</si>
  <si>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</si>
  <si>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</si>
  <si>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</si>
  <si>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</si>
  <si>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</si>
  <si>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</si>
  <si>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</si>
  <si>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</si>
  <si>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</si>
  <si>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</si>
  <si>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</si>
  <si>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</si>
  <si>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</si>
  <si>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</si>
  <si>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</si>
  <si>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</si>
  <si>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</si>
  <si>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</si>
  <si>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</si>
  <si>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</si>
  <si>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</si>
  <si>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</si>
  <si>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</si>
  <si>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</si>
  <si>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</si>
  <si>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</si>
  <si>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</si>
  <si>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</si>
  <si>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</si>
  <si>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</si>
  <si>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</si>
  <si>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</si>
  <si>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</si>
  <si>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</si>
  <si>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</si>
  <si>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</si>
  <si>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</si>
  <si>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</si>
  <si>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</si>
  <si>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</si>
  <si>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</si>
  <si>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</si>
  <si>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</si>
  <si>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</si>
  <si>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</si>
  <si>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</si>
  <si>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</si>
  <si>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</si>
  <si>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</si>
  <si>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</si>
  <si>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</si>
  <si>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</si>
  <si>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</si>
  <si>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</si>
  <si>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</si>
  <si>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</si>
  <si>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</si>
  <si>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</si>
  <si>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</si>
  <si>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</si>
  <si>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</si>
  <si>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</si>
  <si>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</si>
  <si>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</si>
  <si>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</si>
  <si>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</si>
  <si>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</si>
  <si>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</si>
  <si>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</si>
  <si>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</si>
  <si>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</si>
  <si>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</si>
  <si>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</si>
  <si>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</si>
  <si>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</si>
  <si>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</si>
  <si>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</si>
  <si>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</si>
  <si>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</si>
  <si>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</si>
  <si>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</si>
  <si>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</si>
  <si>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</si>
  <si>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</si>
  <si>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</si>
  <si>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</si>
  <si>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</si>
  <si>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</si>
  <si>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</si>
  <si>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</si>
  <si>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</si>
  <si>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</si>
  <si>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</si>
  <si>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</si>
  <si>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</si>
  <si>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</si>
  <si>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</si>
  <si>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</si>
  <si>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</si>
  <si>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</si>
  <si>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</si>
  <si>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</si>
  <si>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</si>
  <si>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</si>
  <si>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</si>
  <si>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</si>
  <si>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</si>
  <si>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</si>
  <si>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</si>
  <si>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</si>
  <si>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</si>
  <si>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</si>
  <si>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</si>
  <si>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</si>
  <si>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</si>
  <si>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</si>
  <si>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</si>
  <si>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</si>
  <si>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</si>
  <si>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</si>
  <si>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</si>
  <si>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</si>
  <si>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</si>
  <si>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</si>
  <si>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</si>
  <si>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</si>
  <si>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</si>
  <si>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</si>
  <si>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</si>
  <si>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</si>
  <si>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</si>
  <si>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</si>
  <si>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</si>
  <si>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</si>
  <si>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</si>
  <si>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</si>
  <si>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</si>
  <si>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</si>
  <si>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</si>
  <si>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</si>
  <si>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</si>
  <si>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</si>
  <si>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</si>
  <si>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</si>
  <si>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</si>
  <si>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</si>
  <si>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</si>
  <si>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</si>
  <si>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</si>
  <si>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</si>
  <si>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</si>
  <si>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</si>
  <si>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</si>
  <si>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</si>
  <si>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</si>
  <si>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</si>
  <si>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</si>
  <si>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</si>
  <si>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</si>
  <si>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</si>
  <si>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</si>
  <si>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</si>
  <si>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</si>
  <si>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</si>
  <si>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</si>
  <si>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</si>
  <si>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</si>
  <si>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</si>
  <si>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</si>
  <si>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</si>
  <si>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</si>
  <si>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</si>
  <si>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</si>
  <si>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</si>
  <si>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</si>
  <si>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</si>
  <si>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</si>
  <si>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</si>
  <si>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</si>
  <si>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</si>
  <si>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</si>
  <si>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</si>
  <si>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</si>
  <si>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</si>
  <si>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</si>
  <si>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</si>
  <si>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</si>
  <si>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</si>
  <si>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</si>
  <si>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</si>
  <si>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</si>
  <si>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</si>
  <si>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</si>
  <si>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</si>
  <si>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</si>
  <si>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</si>
  <si>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</si>
  <si>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</si>
  <si>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</si>
  <si>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</si>
  <si>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</si>
  <si>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</si>
  <si>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</si>
  <si>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</si>
  <si>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</si>
  <si>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</si>
  <si>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</si>
  <si>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</si>
  <si>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</si>
  <si>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</si>
  <si>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</si>
  <si>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</si>
  <si>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</si>
  <si>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</si>
  <si>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</si>
  <si>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</si>
  <si>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</si>
  <si>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</si>
  <si>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</si>
  <si>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</si>
  <si>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</si>
  <si>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</si>
  <si>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</si>
  <si>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</si>
  <si>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</si>
  <si>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</si>
  <si>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</si>
  <si>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</si>
  <si>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</si>
  <si>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</si>
  <si>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</si>
  <si>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</si>
  <si>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</si>
  <si>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</si>
  <si>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</si>
  <si>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</si>
  <si>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</si>
  <si>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</si>
  <si>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</si>
  <si>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</si>
  <si>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</si>
  <si>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</si>
  <si>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</si>
  <si>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</si>
  <si>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</si>
  <si>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</si>
  <si>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</si>
  <si>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</si>
  <si>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</si>
  <si>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</si>
  <si>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</si>
  <si>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</si>
  <si>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</si>
  <si>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</si>
  <si>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</si>
  <si>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</si>
  <si>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</si>
  <si>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</si>
  <si>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</si>
  <si>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</si>
  <si>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</si>
  <si>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</si>
  <si>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</si>
  <si>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</si>
  <si>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</si>
  <si>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</si>
  <si>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</si>
  <si>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</si>
  <si>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</si>
  <si>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</si>
  <si>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</si>
  <si>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</si>
  <si>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</si>
  <si>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</si>
  <si>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</si>
  <si>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</si>
  <si>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</si>
  <si>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</si>
  <si>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</si>
  <si>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</si>
  <si>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</si>
  <si>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</si>
  <si>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</si>
  <si>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</si>
  <si>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</si>
  <si>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</si>
  <si>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</si>
  <si>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</si>
  <si>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</si>
  <si>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</si>
  <si>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</si>
  <si>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</si>
  <si>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</si>
  <si>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</si>
  <si>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</si>
  <si>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</si>
  <si>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</si>
  <si>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</si>
  <si>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</si>
  <si>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</si>
  <si>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</si>
  <si>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</si>
  <si>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</si>
  <si>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</si>
  <si>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</si>
  <si>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</si>
  <si>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</si>
  <si>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</si>
  <si>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</si>
  <si>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</si>
  <si>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</si>
  <si>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</si>
  <si>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</si>
  <si>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</si>
  <si>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</si>
  <si>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</si>
  <si>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</si>
  <si>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</si>
  <si>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</si>
  <si>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</si>
  <si>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</si>
  <si>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</si>
  <si>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</si>
  <si>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</si>
  <si>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</si>
  <si>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</si>
  <si>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</si>
  <si>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</si>
  <si>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</si>
  <si>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</si>
  <si>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</si>
  <si>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</si>
  <si>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</si>
  <si>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</si>
  <si>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</si>
  <si>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</si>
  <si>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</si>
  <si>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</si>
  <si>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</si>
  <si>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</si>
  <si>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</si>
  <si>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</si>
  <si>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</si>
  <si>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</si>
  <si>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</si>
  <si>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</si>
  <si>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</si>
  <si>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</si>
  <si>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</si>
  <si>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</si>
  <si>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</si>
  <si>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</si>
  <si>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</si>
  <si>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</si>
  <si>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</si>
  <si>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</si>
  <si>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</si>
  <si>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</si>
  <si>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</si>
  <si>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</si>
  <si>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</si>
  <si>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</si>
  <si>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</si>
  <si>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</si>
  <si>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</si>
  <si>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</si>
  <si>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</si>
  <si>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</si>
  <si>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</si>
  <si>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</si>
  <si>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</si>
  <si>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</si>
  <si>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</si>
  <si>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</si>
  <si>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</si>
  <si>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</si>
  <si>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</si>
  <si>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</si>
  <si>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</si>
  <si>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</si>
  <si>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</si>
  <si>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</si>
  <si>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</si>
  <si>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</si>
  <si>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</si>
  <si>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</si>
  <si>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</si>
  <si>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</si>
  <si>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</si>
  <si>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</si>
  <si>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</si>
  <si>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</si>
  <si>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</si>
  <si>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</si>
  <si>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</si>
  <si>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</si>
  <si>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</si>
  <si>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</si>
  <si>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</si>
  <si>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</si>
  <si>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</si>
  <si>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</si>
  <si>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</si>
  <si>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</si>
  <si>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</si>
  <si>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</si>
  <si>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</si>
  <si>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</si>
  <si>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</si>
  <si>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</si>
  <si>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</si>
  <si>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</si>
  <si>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</si>
  <si>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</si>
  <si>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</si>
  <si>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</si>
  <si>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</si>
  <si>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</si>
  <si>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</si>
  <si>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</si>
  <si>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</si>
  <si>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</si>
  <si>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</si>
  <si>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</si>
  <si>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</si>
  <si>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</si>
  <si>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</si>
  <si>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</si>
  <si>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</si>
  <si>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</si>
  <si>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</si>
  <si>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</si>
  <si>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</si>
  <si>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</si>
  <si>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</si>
  <si>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</si>
  <si>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</si>
  <si>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</si>
  <si>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</si>
  <si>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</si>
  <si>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</si>
  <si>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</si>
  <si>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</si>
  <si>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</si>
  <si>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</si>
  <si>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</si>
  <si>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</si>
  <si>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</si>
  <si>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</si>
  <si>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</si>
  <si>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</si>
  <si>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</si>
  <si>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</si>
  <si>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</si>
  <si>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</si>
  <si>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</si>
  <si>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</si>
  <si>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</si>
  <si>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</si>
  <si>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</si>
  <si>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</si>
  <si>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</si>
  <si>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</si>
  <si>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</si>
  <si>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</si>
  <si>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</si>
  <si>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</si>
  <si>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</si>
  <si>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</si>
  <si>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</si>
  <si>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</si>
  <si>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</si>
  <si>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</si>
  <si>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</si>
  <si>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</si>
  <si>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</si>
  <si>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</si>
  <si>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</si>
  <si>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</si>
  <si>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</si>
  <si>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</si>
  <si>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</si>
  <si>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</si>
  <si>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</si>
  <si>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</si>
  <si>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</si>
  <si>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</si>
  <si>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</si>
  <si>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</si>
  <si>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</si>
  <si>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</si>
  <si>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</si>
  <si>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</si>
  <si>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</si>
  <si>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</si>
  <si>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</si>
  <si>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</si>
  <si>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</si>
  <si>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</si>
  <si>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</si>
  <si>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</si>
  <si>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</si>
  <si>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</si>
  <si>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</si>
  <si>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</si>
  <si>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</si>
  <si>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</si>
  <si>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</si>
  <si>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</si>
  <si>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</si>
  <si>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</si>
  <si>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</si>
  <si>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</si>
  <si>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</si>
  <si>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</si>
  <si>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</si>
  <si>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</si>
  <si>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</si>
  <si>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</si>
  <si>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</si>
  <si>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</si>
  <si>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</si>
  <si>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</si>
  <si>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</si>
  <si>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</si>
  <si>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</si>
  <si>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</si>
  <si>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</si>
  <si>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</si>
  <si>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</si>
  <si>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</si>
  <si>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</si>
  <si>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</si>
  <si>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</si>
  <si>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</si>
  <si>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</si>
  <si>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</si>
  <si>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</si>
  <si>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</si>
  <si>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</si>
  <si>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</si>
  <si>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</si>
  <si>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</si>
  <si>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</si>
  <si>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</si>
  <si>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</si>
  <si>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</si>
  <si>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</si>
  <si>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</si>
  <si>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</si>
  <si>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</si>
  <si>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</si>
  <si>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</si>
  <si>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</si>
  <si>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</si>
  <si>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</si>
  <si>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</si>
  <si>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</si>
  <si>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</si>
  <si>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</si>
  <si>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</si>
  <si>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</si>
  <si>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</si>
  <si>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</si>
  <si>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</si>
  <si>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</si>
  <si>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</si>
  <si>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</si>
  <si>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</si>
  <si>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</si>
  <si>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</si>
  <si>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</si>
  <si>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</si>
  <si>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</si>
  <si>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</si>
  <si>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</si>
  <si>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</si>
  <si>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</si>
  <si>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</si>
  <si>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</si>
  <si>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</si>
  <si>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</si>
  <si>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</si>
  <si>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</si>
  <si>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</si>
  <si>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</si>
  <si>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</si>
  <si>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</si>
  <si>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</si>
  <si>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</si>
  <si>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</si>
  <si>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</si>
  <si>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</si>
  <si>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</si>
  <si>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</si>
  <si>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</si>
  <si>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</si>
  <si>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</si>
  <si>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</si>
  <si>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</si>
  <si>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</si>
  <si>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</si>
  <si>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</si>
  <si>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</si>
  <si>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</si>
  <si>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</si>
  <si>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</si>
  <si>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</si>
  <si>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</si>
  <si>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</si>
  <si>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</si>
  <si>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</si>
  <si>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</si>
  <si>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</si>
  <si>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</si>
  <si>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</si>
  <si>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</si>
  <si>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</si>
  <si>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</si>
  <si>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</si>
  <si>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</si>
  <si>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</si>
  <si>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</si>
  <si>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</si>
  <si>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</si>
  <si>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</si>
  <si>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</si>
  <si>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</si>
  <si>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</si>
  <si>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</si>
  <si>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</si>
  <si>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</si>
  <si>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</si>
  <si>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</si>
  <si>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</si>
  <si>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</si>
  <si>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</si>
  <si>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</si>
  <si>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</si>
  <si>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</si>
  <si>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</si>
  <si>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</si>
  <si>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</si>
  <si>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</si>
  <si>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</si>
  <si>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</si>
  <si>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</si>
  <si>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</si>
  <si>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</si>
  <si>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</si>
  <si>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</si>
  <si>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</si>
  <si>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</si>
  <si>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</si>
  <si>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</si>
  <si>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</si>
  <si>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</si>
  <si>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</si>
  <si>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</si>
  <si>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</si>
  <si>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</si>
  <si>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</si>
  <si>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</si>
  <si>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</si>
  <si>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</si>
  <si>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</si>
  <si>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</si>
  <si>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</si>
  <si>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</si>
  <si>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</si>
  <si>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</si>
  <si>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</si>
  <si>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</si>
  <si>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</si>
  <si>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</si>
  <si>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</si>
  <si>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</si>
  <si>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</si>
  <si>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</si>
  <si>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</si>
  <si>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</si>
  <si>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</si>
  <si>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</si>
  <si>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</si>
  <si>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</si>
  <si>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</si>
  <si>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</si>
  <si>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</si>
  <si>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</si>
  <si>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</si>
  <si>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</si>
  <si>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</si>
  <si>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</si>
  <si>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</si>
  <si>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</si>
  <si>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</si>
  <si>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</si>
  <si>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</si>
  <si>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</si>
  <si>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</si>
  <si>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</si>
  <si>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</si>
  <si>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</si>
  <si>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</si>
  <si>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</si>
  <si>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</si>
  <si>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</si>
  <si>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</si>
  <si>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</si>
  <si>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</si>
  <si>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</si>
  <si>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</si>
  <si>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</si>
  <si>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</si>
  <si>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</si>
  <si>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</si>
  <si>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</si>
  <si>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</si>
  <si>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</si>
  <si>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</si>
  <si>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</si>
  <si>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</si>
  <si>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</si>
  <si>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</si>
  <si>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</si>
  <si>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</si>
  <si>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</si>
  <si>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</si>
  <si>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</si>
  <si>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</si>
  <si>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</si>
  <si>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</si>
  <si>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</si>
  <si>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</si>
  <si>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</si>
  <si>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</si>
  <si>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</si>
  <si>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</si>
  <si>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</si>
  <si>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</si>
  <si>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</si>
  <si>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</si>
  <si>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</si>
  <si>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</si>
  <si>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</si>
  <si>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</si>
  <si>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</si>
  <si>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</si>
  <si>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</si>
  <si>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</si>
  <si>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</si>
  <si>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</si>
  <si>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</si>
  <si>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</si>
  <si>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</si>
  <si>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</si>
  <si>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</si>
  <si>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</si>
  <si>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</si>
  <si>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</si>
  <si>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</si>
  <si>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</si>
  <si>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</si>
  <si>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</si>
  <si>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</si>
  <si>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</si>
  <si>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</si>
  <si>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</si>
  <si>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</si>
  <si>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</si>
  <si>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</si>
  <si>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</si>
  <si>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</si>
  <si>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</si>
  <si>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</si>
  <si>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</si>
  <si>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</si>
  <si>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</si>
  <si>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</si>
  <si>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</si>
  <si>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</si>
  <si>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</si>
  <si>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</si>
  <si>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</si>
  <si>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</si>
  <si>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</si>
  <si>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</si>
  <si>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</si>
  <si>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</si>
  <si>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</si>
  <si>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</si>
  <si>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</si>
  <si>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</si>
  <si>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</si>
  <si>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</si>
  <si>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</si>
  <si>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</si>
  <si>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</si>
  <si>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</si>
  <si>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</si>
  <si>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</si>
  <si>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</si>
  <si>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</si>
  <si>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</si>
  <si>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</si>
  <si>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</si>
  <si>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</si>
  <si>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</si>
  <si>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</si>
  <si>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</si>
  <si>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</si>
  <si>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</si>
  <si>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</si>
  <si>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</si>
  <si>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</si>
  <si>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</si>
  <si>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</si>
  <si>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</si>
  <si>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</si>
  <si>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</si>
  <si>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</si>
  <si>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</si>
  <si>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</si>
  <si>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</si>
  <si>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</si>
  <si>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</si>
  <si>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</si>
  <si>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</si>
  <si>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</si>
  <si>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</si>
  <si>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</si>
  <si>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</si>
  <si>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</si>
  <si>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</si>
  <si>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</si>
  <si>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</si>
  <si>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</si>
  <si>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</si>
  <si>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</si>
  <si>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</si>
  <si>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</si>
  <si>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</si>
  <si>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</si>
  <si>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</si>
  <si>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</si>
  <si>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</si>
  <si>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</si>
  <si>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</si>
  <si>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</si>
  <si>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</si>
  <si>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</si>
  <si>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</si>
  <si>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</si>
  <si>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</si>
  <si>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</si>
  <si>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</si>
  <si>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</si>
  <si>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</si>
  <si>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</si>
  <si>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</si>
  <si>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</si>
  <si>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</si>
  <si>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</si>
  <si>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</si>
  <si>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</si>
  <si>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</si>
  <si>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</si>
  <si>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</si>
  <si>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</si>
  <si>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</si>
  <si>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</si>
  <si>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</si>
  <si>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</si>
  <si>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</si>
  <si>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</si>
  <si>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</si>
  <si>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</si>
  <si>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</si>
  <si>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</si>
  <si>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</si>
  <si>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</si>
  <si>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</si>
  <si>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</si>
  <si>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</si>
  <si>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</si>
  <si>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</si>
  <si>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</si>
  <si>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</si>
  <si>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</si>
  <si>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</si>
  <si>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</si>
  <si>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</si>
  <si>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</si>
  <si>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</si>
  <si>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</si>
  <si>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</si>
  <si>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</si>
  <si>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</si>
  <si>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</si>
  <si>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</si>
  <si>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</si>
  <si>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</si>
  <si>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</si>
  <si>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</si>
  <si>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</si>
  <si>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</si>
  <si>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</si>
  <si>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</si>
  <si>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</si>
  <si>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</si>
  <si>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</si>
  <si>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</si>
  <si>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</si>
  <si>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</si>
  <si>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</si>
  <si>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</si>
  <si>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</si>
  <si>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</si>
  <si>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</si>
  <si>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</si>
  <si>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</si>
  <si>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</si>
  <si>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</si>
  <si>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</si>
  <si>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</si>
  <si>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</si>
  <si>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</si>
  <si>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</si>
  <si>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</si>
  <si>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</si>
  <si>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</si>
  <si>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</si>
  <si>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</si>
  <si>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</si>
  <si>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</si>
  <si>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</si>
  <si>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</si>
  <si>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</si>
  <si>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</si>
  <si>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</si>
  <si>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</si>
  <si>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</si>
  <si>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</si>
  <si>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</si>
  <si>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</si>
  <si>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</si>
  <si>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</si>
  <si>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</si>
  <si>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</si>
  <si>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</si>
  <si>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</si>
  <si>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</si>
  <si>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</si>
  <si>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</si>
  <si>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</si>
  <si>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</si>
  <si>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</si>
  <si>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</si>
  <si>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</si>
  <si>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</si>
  <si>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</si>
  <si>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</si>
  <si>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</si>
  <si>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</si>
  <si>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</si>
  <si>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</si>
  <si>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</si>
  <si>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</si>
  <si>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</si>
  <si>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</si>
  <si>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</si>
  <si>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</si>
  <si>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</si>
  <si>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</si>
  <si>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</si>
  <si>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</si>
  <si>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</si>
  <si>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</si>
  <si>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</si>
  <si>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</si>
  <si>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</si>
  <si>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</si>
  <si>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</si>
  <si>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</si>
  <si>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</si>
  <si>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</si>
  <si>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</si>
  <si>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</si>
  <si>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</si>
  <si>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</si>
  <si>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</si>
  <si>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</si>
  <si>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</si>
  <si>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</si>
  <si>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</si>
  <si>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</si>
  <si>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</si>
  <si>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</si>
  <si>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</si>
  <si>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</si>
  <si>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</si>
  <si>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</si>
  <si>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</si>
  <si>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</si>
  <si>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</si>
  <si>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</si>
  <si>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</si>
  <si>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</si>
  <si>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</si>
  <si>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</si>
  <si>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</si>
  <si>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</si>
  <si>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</si>
  <si>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</si>
  <si>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</si>
  <si>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</si>
  <si>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</si>
  <si>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</si>
  <si>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</si>
  <si>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</si>
  <si>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</si>
  <si>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</si>
  <si>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</si>
  <si>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</si>
  <si>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</si>
  <si>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</si>
  <si>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</si>
  <si>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</si>
  <si>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</si>
  <si>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</si>
  <si>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</si>
  <si>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</si>
  <si>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</si>
  <si>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</si>
  <si>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</si>
  <si>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</si>
  <si>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</si>
  <si>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</si>
  <si>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</si>
  <si>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</si>
  <si>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</si>
  <si>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</si>
  <si>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</si>
  <si>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</si>
  <si>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</si>
  <si>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</si>
  <si>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</si>
  <si>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</si>
  <si>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</si>
  <si>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</si>
  <si>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</si>
  <si>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</si>
  <si>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</si>
  <si>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</si>
  <si>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</si>
  <si>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</si>
  <si>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</si>
  <si>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</si>
  <si>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</si>
  <si>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</si>
  <si>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</si>
  <si>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</si>
  <si>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</si>
  <si>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</si>
  <si>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</si>
  <si>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</si>
  <si>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</si>
  <si>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</si>
  <si>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</si>
  <si>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</si>
  <si>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</si>
  <si>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</si>
  <si>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</si>
  <si>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</si>
  <si>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</si>
  <si>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</si>
  <si>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</si>
  <si>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</si>
  <si>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</si>
  <si>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</si>
  <si>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</si>
  <si>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</si>
  <si>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</si>
  <si>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</si>
  <si>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</si>
  <si>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</si>
  <si>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</si>
  <si>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</si>
  <si>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</si>
  <si>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</si>
  <si>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</si>
  <si>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</si>
  <si>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</si>
  <si>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</si>
  <si>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</si>
  <si>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</si>
  <si>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</si>
  <si>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</si>
  <si>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</si>
  <si>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</si>
  <si>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</si>
  <si>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</si>
  <si>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</si>
  <si>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</si>
  <si>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</si>
  <si>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</si>
  <si>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</si>
  <si>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</si>
  <si>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</si>
  <si>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</si>
  <si>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</si>
  <si>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</si>
  <si>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</si>
  <si>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</si>
  <si>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</si>
  <si>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</si>
  <si>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</si>
  <si>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</si>
  <si>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</si>
  <si>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</si>
  <si>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</si>
  <si>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</si>
  <si>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</si>
  <si>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</si>
  <si>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</si>
  <si>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</si>
  <si>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</si>
  <si>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</si>
  <si>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</si>
  <si>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</si>
  <si>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</si>
  <si>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</si>
  <si>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</si>
  <si>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</si>
  <si>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</si>
  <si>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</si>
  <si>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</si>
  <si>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</si>
  <si>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</si>
  <si>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</si>
  <si>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</si>
  <si>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</si>
  <si>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</si>
  <si>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</si>
  <si>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</si>
  <si>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</si>
  <si>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</si>
  <si>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</si>
  <si>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</si>
  <si>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</si>
  <si>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</si>
  <si>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</si>
  <si>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</si>
  <si>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</si>
  <si>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</si>
  <si>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</si>
  <si>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</si>
  <si>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</si>
  <si>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</si>
  <si>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</si>
  <si>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</si>
  <si>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</si>
  <si>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</si>
  <si>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</si>
  <si>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</si>
  <si>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</si>
  <si>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</si>
  <si>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</si>
  <si>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</si>
  <si>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</si>
  <si>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</si>
  <si>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</si>
  <si>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</si>
  <si>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</si>
  <si>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</si>
  <si>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</si>
  <si>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</si>
  <si>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</si>
  <si>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</si>
  <si>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</si>
  <si>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</si>
  <si>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</si>
  <si>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</si>
  <si>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</si>
  <si>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</si>
  <si>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</si>
  <si>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</si>
  <si>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</si>
  <si>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</si>
  <si>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</si>
  <si>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</si>
  <si>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</si>
  <si>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</si>
  <si>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</si>
  <si>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</si>
  <si>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</si>
  <si>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</si>
  <si>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</si>
  <si>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</si>
  <si>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</si>
  <si>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</si>
  <si>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</si>
  <si>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</si>
  <si>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</si>
  <si>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</si>
  <si>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</si>
  <si>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</si>
  <si>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</si>
  <si>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</si>
  <si>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</si>
  <si>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</si>
  <si>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</si>
  <si>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</si>
  <si>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</si>
  <si>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</si>
  <si>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</si>
  <si>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</si>
  <si>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</si>
  <si>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</si>
  <si>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</si>
  <si>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</si>
  <si>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</si>
  <si>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</si>
  <si>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</si>
  <si>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</si>
  <si>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</si>
  <si>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</si>
  <si>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</si>
  <si>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</si>
  <si>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</si>
  <si>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</si>
  <si>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</si>
  <si>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</si>
  <si>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</si>
  <si>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</si>
  <si>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</si>
  <si>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</si>
  <si>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</si>
  <si>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</si>
  <si>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</si>
  <si>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</si>
  <si>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</si>
  <si>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</si>
  <si>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</si>
  <si>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</si>
  <si>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</si>
  <si>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</si>
  <si>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</si>
  <si>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</si>
  <si>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</si>
  <si>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</si>
  <si>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</si>
  <si>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</si>
  <si>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</si>
  <si>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</si>
  <si>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</si>
  <si>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</si>
  <si>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</si>
  <si>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</si>
  <si>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</si>
  <si>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</si>
  <si>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</si>
  <si>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</si>
  <si>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</si>
  <si>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</si>
  <si>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</si>
  <si>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</si>
  <si>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</si>
  <si>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</si>
  <si>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</si>
  <si>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</si>
  <si>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</si>
  <si>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</si>
  <si>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</si>
  <si>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</si>
  <si>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</si>
  <si>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</si>
  <si>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</si>
  <si>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</si>
  <si>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</si>
  <si>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</si>
  <si>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</si>
  <si>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</si>
  <si>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</si>
  <si>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</si>
  <si>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</si>
  <si>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</si>
  <si>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</si>
  <si>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</si>
  <si>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</si>
  <si>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</si>
  <si>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</si>
  <si>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</si>
  <si>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</si>
  <si>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</si>
  <si>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</si>
  <si>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</si>
  <si>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</si>
  <si>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</si>
  <si>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</si>
  <si>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</si>
  <si>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</si>
  <si>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</si>
  <si>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</si>
  <si>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</si>
  <si>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</si>
  <si>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</si>
  <si>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</si>
  <si>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</si>
  <si>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</si>
  <si>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</si>
  <si>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</si>
  <si>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</si>
  <si>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</si>
  <si>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</si>
  <si>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</si>
  <si>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</si>
  <si>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</si>
  <si>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</si>
  <si>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</si>
  <si>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</si>
  <si>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</si>
  <si>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</si>
  <si>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</si>
  <si>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</si>
  <si>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</si>
  <si>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</si>
  <si>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</si>
  <si>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</si>
  <si>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</si>
  <si>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</si>
  <si>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</si>
  <si>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</si>
  <si>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</si>
  <si>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</si>
  <si>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</si>
  <si>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</si>
  <si>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</si>
  <si>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</si>
  <si>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</si>
  <si>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</si>
  <si>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</si>
  <si>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</si>
  <si>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</si>
  <si>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</si>
  <si>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</si>
  <si>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</si>
  <si>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</si>
  <si>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</si>
  <si>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</si>
  <si>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</si>
  <si>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</si>
  <si>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</si>
  <si>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</si>
  <si>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</si>
  <si>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</si>
  <si>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</si>
  <si>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</si>
  <si>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</si>
  <si>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</si>
  <si>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</si>
  <si>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</si>
  <si>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</si>
  <si>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</si>
  <si>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</si>
  <si>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</si>
  <si>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</si>
  <si>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</si>
  <si>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</si>
  <si>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</si>
  <si>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</si>
  <si>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</si>
  <si>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</si>
  <si>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</si>
  <si>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</si>
  <si>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</si>
  <si>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</si>
  <si>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</si>
  <si>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</si>
  <si>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</si>
  <si>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</si>
  <si>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</si>
  <si>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</si>
  <si>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</si>
  <si>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</si>
  <si>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</si>
  <si>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</si>
  <si>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</si>
  <si>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</si>
  <si>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</si>
  <si>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</si>
  <si>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</si>
  <si>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</si>
  <si>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</si>
  <si>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</si>
  <si>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</si>
  <si>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</si>
  <si>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</si>
  <si>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</si>
  <si>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</si>
  <si>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</si>
  <si>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</si>
  <si>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</si>
  <si>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</si>
  <si>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</si>
  <si>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</si>
  <si>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</si>
  <si>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</si>
  <si>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</si>
  <si>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</si>
  <si>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</si>
  <si>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</si>
  <si>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</si>
  <si>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</si>
  <si>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</si>
  <si>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</si>
  <si>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</si>
  <si>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</si>
  <si>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</si>
  <si>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</si>
  <si>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</si>
  <si>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</si>
  <si>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</si>
  <si>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</si>
  <si>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</si>
  <si>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</si>
  <si>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</si>
  <si>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</si>
  <si>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</si>
  <si>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</si>
  <si>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</si>
  <si>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</si>
  <si>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</si>
  <si>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</si>
  <si>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</si>
  <si>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</si>
  <si>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</si>
  <si>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</si>
  <si>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</si>
  <si>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</si>
  <si>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</si>
  <si>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</si>
  <si>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</si>
  <si>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</si>
  <si>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</si>
  <si>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</si>
  <si>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</si>
  <si>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</si>
  <si>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</si>
  <si>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</si>
  <si>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</si>
  <si>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</si>
  <si>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</si>
  <si>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</si>
  <si>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</si>
  <si>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</si>
  <si>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</si>
  <si>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</si>
  <si>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</si>
  <si>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</si>
  <si>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</si>
  <si>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</si>
  <si>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</si>
  <si>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</si>
  <si>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</si>
  <si>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</si>
  <si>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</si>
  <si>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</si>
  <si>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</si>
  <si>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</si>
  <si>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</si>
  <si>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</si>
  <si>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</si>
  <si>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</si>
  <si>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</si>
  <si>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</si>
  <si>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</si>
  <si>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</si>
  <si>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</si>
  <si>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</si>
  <si>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</si>
  <si>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</si>
  <si>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</si>
  <si>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</si>
  <si>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</si>
  <si>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</si>
  <si>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</si>
  <si>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</si>
  <si>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</si>
  <si>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</si>
  <si>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</si>
  <si>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</si>
  <si>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</si>
  <si>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</si>
  <si>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</si>
  <si>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</si>
  <si>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</si>
  <si>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</si>
  <si>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</si>
  <si>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</si>
  <si>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</si>
  <si>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</si>
  <si>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</si>
  <si>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</si>
  <si>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</si>
  <si>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</si>
  <si>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</si>
  <si>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</si>
  <si>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</si>
  <si>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</si>
  <si>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</si>
  <si>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</si>
  <si>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</si>
  <si>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</si>
  <si>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</si>
  <si>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</si>
  <si>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</si>
  <si>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</si>
  <si>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</si>
  <si>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</si>
  <si>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</si>
  <si>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</si>
  <si>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</si>
  <si>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</si>
  <si>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</si>
  <si>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</si>
  <si>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</si>
  <si>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</si>
  <si>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</si>
  <si>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</si>
  <si>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</si>
  <si>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</si>
  <si>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</si>
  <si>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</si>
  <si>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</si>
  <si>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</si>
  <si>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</si>
  <si>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</si>
  <si>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</si>
  <si>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</si>
  <si>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</si>
  <si>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</si>
  <si>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</si>
  <si>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</si>
  <si>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</si>
  <si>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</si>
  <si>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</si>
  <si>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</si>
  <si>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</si>
  <si>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</si>
  <si>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</si>
  <si>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</si>
  <si>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</si>
  <si>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</si>
  <si>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</si>
  <si>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</si>
  <si>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</si>
  <si>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</si>
  <si>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</si>
  <si>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</si>
  <si>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</si>
  <si>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</si>
  <si>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</si>
  <si>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</si>
  <si>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</si>
  <si>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</si>
  <si>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</si>
  <si>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</si>
  <si>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</si>
  <si>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</si>
  <si>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</si>
  <si>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</si>
  <si>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</si>
  <si>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</si>
  <si>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</si>
  <si>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</si>
  <si>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</si>
  <si>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</si>
  <si>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</si>
  <si>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</si>
  <si>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</si>
  <si>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</si>
  <si>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</si>
  <si>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</si>
  <si>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</si>
  <si>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</si>
  <si>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</si>
  <si>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</si>
  <si>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</si>
  <si>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</si>
  <si>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</si>
  <si>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</si>
  <si>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</si>
  <si>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</si>
  <si>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</si>
  <si>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</si>
  <si>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</si>
  <si>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</si>
  <si>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</si>
  <si>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</si>
  <si>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</si>
  <si>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</si>
  <si>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</si>
  <si>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</si>
  <si>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</si>
  <si>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</si>
  <si>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</si>
  <si>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</si>
  <si>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</si>
  <si>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</si>
  <si>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</si>
  <si>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</si>
  <si>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</si>
  <si>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</si>
  <si>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</si>
  <si>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</si>
  <si>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</si>
  <si>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</si>
  <si>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</si>
  <si>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</si>
  <si>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</si>
  <si>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</si>
  <si>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</si>
  <si>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</si>
  <si>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</si>
  <si>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</si>
  <si>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</si>
  <si>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</si>
  <si>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</si>
  <si>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</si>
  <si>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</si>
  <si>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</si>
  <si>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</si>
  <si>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</si>
  <si>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</si>
  <si>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</si>
  <si>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</si>
  <si>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</si>
  <si>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</si>
  <si>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</si>
  <si>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</si>
  <si>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</si>
  <si>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</si>
  <si>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</si>
  <si>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</si>
  <si>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</si>
  <si>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</si>
  <si>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</si>
  <si>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</si>
  <si>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</si>
  <si>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</si>
  <si>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</si>
  <si>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</si>
  <si>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</si>
  <si>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</si>
  <si>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</si>
  <si>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</si>
  <si>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</si>
  <si>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</si>
  <si>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</si>
  <si>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</si>
  <si>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</si>
  <si>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</si>
  <si>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</si>
  <si>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</si>
  <si>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</si>
  <si>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</si>
  <si>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</si>
  <si>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</si>
  <si>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</si>
  <si>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</si>
  <si>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</si>
  <si>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</si>
  <si>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</si>
  <si>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</si>
  <si>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</si>
  <si>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</si>
  <si>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</si>
  <si>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</si>
  <si>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</si>
  <si>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</si>
  <si>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</si>
  <si>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</si>
  <si>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</si>
  <si>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</si>
  <si>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</si>
  <si>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</si>
  <si>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</si>
  <si>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</si>
  <si>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</si>
  <si>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</si>
  <si>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</si>
  <si>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</si>
  <si>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</si>
  <si>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</si>
  <si>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</si>
  <si>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</si>
  <si>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</si>
  <si>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</si>
  <si>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</si>
  <si>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</si>
  <si>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</si>
  <si>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</si>
  <si>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</si>
  <si>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</si>
  <si>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</si>
  <si>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</si>
  <si>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</si>
  <si>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</si>
  <si>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</si>
  <si>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</si>
  <si>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</si>
  <si>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</si>
  <si>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</si>
  <si>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</si>
  <si>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</si>
  <si>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</si>
  <si>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</si>
  <si>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</si>
  <si>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</si>
  <si>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</si>
  <si>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</si>
  <si>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</si>
  <si>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</si>
  <si>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</si>
  <si>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</si>
  <si>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</si>
  <si>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</si>
  <si>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</si>
  <si>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</si>
  <si>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</si>
  <si>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</si>
  <si>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</si>
  <si>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</si>
  <si>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</si>
  <si>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</si>
  <si>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</si>
  <si>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</si>
  <si>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</si>
  <si>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</si>
  <si>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</si>
  <si>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</si>
  <si>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</si>
  <si>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</si>
  <si>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</si>
  <si>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</si>
  <si>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</si>
  <si>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</si>
  <si>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</si>
  <si>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</si>
  <si>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</si>
  <si>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</si>
  <si>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</si>
  <si>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</si>
  <si>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</si>
  <si>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</si>
  <si>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</si>
  <si>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</si>
  <si>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</si>
  <si>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</si>
  <si>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</si>
  <si>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</si>
  <si>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</si>
  <si>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</si>
  <si>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</si>
  <si>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</si>
  <si>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</si>
  <si>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</si>
  <si>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</si>
  <si>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</si>
  <si>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</si>
  <si>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</si>
  <si>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</si>
  <si>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</si>
  <si>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</si>
  <si>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</si>
  <si>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</si>
  <si>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</si>
  <si>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</si>
  <si>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</si>
  <si>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</si>
  <si>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</si>
  <si>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</si>
  <si>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</si>
  <si>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</si>
  <si>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</si>
  <si>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</si>
  <si>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</si>
  <si>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</si>
  <si>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</si>
  <si>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</si>
  <si>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</si>
  <si>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</si>
  <si>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</si>
  <si>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</si>
  <si>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</si>
  <si>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</si>
  <si>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</si>
  <si>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</si>
  <si>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</si>
  <si>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</si>
  <si>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</si>
  <si>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</si>
  <si>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</si>
  <si>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</si>
  <si>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</si>
  <si>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</si>
  <si>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</si>
  <si>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</si>
  <si>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</si>
  <si>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</si>
  <si>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</si>
  <si>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</si>
  <si>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</si>
  <si>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</si>
  <si>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</si>
  <si>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</si>
  <si>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</si>
  <si>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</si>
  <si>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</si>
  <si>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</si>
  <si>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</si>
  <si>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</si>
  <si>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</si>
  <si>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</si>
  <si>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</si>
  <si>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</si>
  <si>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</si>
  <si>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</si>
  <si>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</si>
  <si>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</si>
  <si>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</si>
  <si>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</si>
  <si>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</si>
  <si>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</si>
  <si>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</si>
  <si>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</si>
  <si>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</si>
  <si>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</si>
  <si>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</si>
  <si>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</si>
  <si>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</si>
  <si>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</si>
  <si>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</si>
  <si>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</si>
  <si>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</si>
  <si>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</si>
  <si>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</si>
  <si>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</si>
  <si>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</si>
  <si>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</si>
  <si>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</si>
  <si>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</si>
  <si>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</si>
  <si>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</si>
  <si>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</si>
  <si>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</si>
  <si>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</si>
  <si>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</si>
  <si>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</si>
  <si>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</si>
  <si>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</si>
  <si>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</si>
  <si>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</si>
  <si>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</si>
  <si>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</si>
  <si>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</si>
  <si>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</si>
  <si>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</si>
  <si>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</si>
  <si>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</si>
  <si>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</si>
  <si>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</si>
  <si>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</si>
  <si>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</si>
  <si>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</si>
  <si>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</si>
  <si>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</si>
  <si>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</si>
  <si>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</si>
  <si>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</si>
  <si>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</si>
  <si>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</si>
  <si>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</si>
  <si>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</si>
  <si>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</si>
  <si>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</si>
  <si>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</si>
  <si>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</si>
  <si>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</si>
  <si>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</si>
  <si>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</si>
  <si>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</si>
  <si>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</si>
  <si>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</si>
  <si>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</si>
  <si>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</si>
  <si>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</si>
  <si>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</si>
  <si>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</si>
  <si>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</si>
  <si>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</si>
  <si>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</si>
  <si>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</si>
  <si>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</si>
  <si>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</si>
  <si>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</si>
  <si>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</si>
  <si>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</si>
  <si>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</si>
  <si>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</si>
  <si>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</si>
  <si>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</si>
  <si>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</si>
  <si>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</si>
  <si>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</si>
  <si>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</si>
  <si>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</si>
  <si>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</si>
  <si>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</si>
  <si>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</si>
  <si>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</si>
  <si>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</si>
  <si>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</si>
  <si>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</si>
  <si>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</si>
  <si>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</si>
  <si>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</si>
  <si>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</si>
  <si>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</si>
  <si>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</si>
  <si>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</si>
  <si>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</si>
  <si>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</si>
  <si>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</si>
  <si>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</si>
  <si>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</si>
  <si>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</si>
  <si>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</si>
  <si>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</si>
  <si>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</si>
  <si>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</si>
  <si>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</si>
  <si>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</si>
  <si>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</si>
  <si>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</si>
  <si>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</si>
  <si>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</si>
  <si>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</si>
  <si>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</si>
  <si>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</si>
  <si>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</si>
  <si>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</si>
  <si>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</si>
  <si>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</si>
  <si>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</si>
  <si>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</si>
  <si>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</si>
  <si>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</si>
  <si>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</si>
  <si>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</si>
  <si>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</si>
  <si>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</si>
  <si>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</si>
  <si>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</si>
  <si>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</si>
  <si>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</si>
  <si>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</si>
  <si>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</si>
  <si>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</si>
  <si>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</si>
  <si>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</si>
  <si>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</si>
  <si>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</si>
  <si>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</si>
  <si>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</si>
  <si>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</si>
  <si>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</si>
  <si>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</si>
  <si>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</si>
  <si>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</si>
  <si>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</si>
  <si>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</si>
  <si>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</si>
  <si>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</si>
  <si>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</si>
  <si>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</si>
  <si>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</si>
  <si>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</si>
  <si>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</si>
  <si>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</si>
  <si>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</si>
  <si>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</si>
  <si>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</si>
  <si>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</si>
  <si>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</si>
  <si>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</si>
  <si>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</si>
  <si>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</si>
  <si>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</si>
  <si>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</si>
  <si>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</si>
  <si>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</si>
  <si>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</si>
  <si>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</si>
  <si>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</si>
  <si>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</si>
  <si>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</si>
  <si>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</si>
  <si>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</si>
  <si>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</si>
  <si>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</si>
  <si>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</si>
  <si>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</si>
  <si>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</si>
  <si>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</si>
  <si>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</si>
  <si>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</si>
  <si>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</si>
  <si>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</si>
  <si>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</si>
  <si>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</si>
  <si>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</si>
  <si>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</si>
  <si>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</si>
  <si>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</si>
  <si>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</si>
  <si>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</si>
  <si>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</si>
  <si>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</si>
  <si>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</si>
  <si>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</si>
  <si>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</si>
  <si>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</si>
  <si>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</si>
  <si>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</si>
  <si>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</si>
  <si>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</si>
  <si>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</si>
  <si>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</si>
  <si>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</si>
  <si>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</si>
  <si>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</si>
  <si>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</si>
  <si>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</si>
  <si>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</si>
  <si>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</si>
  <si>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</si>
  <si>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</si>
  <si>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</si>
  <si>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</si>
  <si>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</si>
  <si>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</si>
  <si>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</si>
  <si>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</si>
  <si>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</si>
  <si>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</si>
  <si>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</si>
  <si>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</si>
  <si>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</si>
  <si>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</si>
  <si>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</si>
  <si>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</si>
  <si>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</si>
  <si>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</si>
  <si>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</si>
  <si>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</si>
  <si>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</si>
  <si>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</si>
  <si>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</si>
  <si>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</si>
  <si>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</si>
  <si>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</si>
  <si>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</si>
  <si>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</si>
  <si>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</si>
  <si>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</si>
  <si>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</si>
  <si>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</si>
  <si>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</si>
  <si>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</si>
  <si>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</si>
  <si>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</si>
  <si>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</si>
  <si>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</si>
  <si>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</si>
  <si>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</si>
  <si>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</si>
  <si>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</si>
  <si>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</si>
  <si>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</si>
  <si>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</si>
  <si>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</si>
  <si>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</si>
  <si>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</si>
  <si>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</si>
  <si>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</si>
  <si>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</si>
  <si>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</si>
  <si>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</si>
  <si>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</si>
  <si>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</si>
  <si>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</si>
  <si>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</si>
  <si>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</si>
  <si>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</si>
  <si>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</si>
  <si>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</si>
  <si>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</si>
  <si>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</si>
  <si>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</si>
  <si>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</si>
  <si>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</si>
  <si>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</si>
  <si>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</si>
  <si>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</si>
  <si>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</si>
  <si>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</si>
  <si>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</si>
  <si>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</si>
  <si>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</si>
  <si>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</si>
  <si>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</si>
  <si>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</si>
  <si>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</si>
  <si>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</si>
  <si>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</si>
  <si>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</si>
  <si>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</si>
  <si>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</si>
  <si>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</si>
  <si>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</si>
  <si>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</si>
  <si>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</si>
  <si>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</si>
  <si>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</si>
  <si>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</si>
  <si>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</si>
  <si>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</si>
  <si>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</si>
  <si>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</si>
  <si>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</si>
  <si>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</si>
  <si>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</si>
  <si>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</si>
  <si>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</si>
  <si>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</si>
  <si>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</si>
  <si>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</si>
  <si>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</si>
  <si>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</si>
  <si>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</si>
  <si>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</si>
  <si>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</si>
  <si>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</si>
  <si>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</si>
  <si>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</si>
  <si>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</si>
  <si>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</si>
  <si>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</si>
  <si>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</si>
  <si>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</si>
  <si>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</si>
  <si>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</si>
  <si>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</si>
  <si>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</si>
  <si>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</si>
  <si>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</si>
  <si>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</si>
  <si>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</si>
  <si>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</si>
  <si>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</si>
  <si>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</si>
  <si>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</si>
  <si>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</si>
  <si>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</si>
  <si>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</si>
  <si>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</si>
  <si>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</si>
  <si>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</si>
  <si>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</si>
  <si>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</si>
  <si>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</si>
  <si>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</si>
  <si>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</si>
  <si>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</si>
  <si>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</si>
  <si>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</si>
  <si>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</si>
  <si>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</si>
  <si>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</si>
  <si>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</si>
  <si>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</si>
  <si>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</si>
  <si>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</si>
  <si>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</si>
  <si>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</si>
  <si>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</si>
  <si>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</si>
  <si>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</si>
  <si>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</si>
  <si>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</si>
  <si>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</si>
  <si>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</si>
  <si>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</si>
  <si>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</si>
  <si>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</si>
  <si>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</si>
  <si>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</si>
  <si>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</si>
  <si>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</si>
  <si>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</si>
  <si>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</si>
  <si>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</si>
  <si>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</si>
  <si>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</si>
  <si>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</si>
  <si>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</si>
  <si>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</si>
  <si>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</si>
  <si>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</si>
  <si>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</si>
  <si>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</si>
  <si>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</si>
  <si>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</si>
  <si>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</si>
  <si>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</si>
  <si>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</si>
  <si>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</si>
  <si>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</si>
  <si>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</si>
  <si>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</si>
  <si>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</si>
  <si>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</si>
  <si>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</si>
  <si>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</si>
  <si>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</si>
  <si>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</si>
  <si>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</si>
  <si>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</si>
  <si>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</si>
  <si>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</si>
  <si>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</si>
  <si>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</si>
  <si>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</si>
  <si>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</si>
  <si>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</si>
  <si>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</si>
  <si>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</si>
  <si>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</si>
  <si>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</si>
  <si>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</si>
  <si>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</si>
  <si>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</si>
  <si>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</si>
  <si>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</si>
  <si>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</si>
  <si>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</si>
  <si>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</si>
  <si>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</si>
  <si>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</si>
  <si>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</si>
  <si>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</si>
  <si>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</si>
  <si>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</si>
  <si>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</si>
  <si>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</si>
  <si>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</si>
  <si>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</si>
  <si>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</si>
  <si>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</si>
  <si>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</si>
  <si>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</si>
  <si>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</si>
  <si>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</si>
  <si>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</si>
  <si>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</si>
  <si>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</si>
  <si>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</si>
  <si>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</si>
  <si>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</si>
  <si>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</si>
  <si>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</si>
  <si>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</si>
  <si>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</si>
  <si>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</si>
  <si>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</si>
  <si>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</si>
  <si>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</si>
  <si>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</si>
  <si>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</si>
  <si>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</si>
  <si>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</si>
  <si>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</si>
  <si>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</si>
  <si>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</si>
  <si>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</si>
  <si>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</si>
  <si>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</si>
  <si>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</si>
  <si>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</si>
  <si>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</si>
  <si>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</si>
  <si>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</si>
  <si>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</si>
  <si>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</si>
  <si>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</si>
  <si>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</si>
  <si>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</si>
  <si>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</si>
  <si>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</si>
  <si>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</si>
  <si>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</si>
  <si>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</si>
  <si>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</si>
  <si>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</si>
  <si>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</si>
  <si>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</si>
  <si>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</si>
  <si>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</si>
  <si>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</si>
  <si>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</si>
  <si>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</si>
  <si>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</si>
  <si>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</si>
  <si>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</si>
  <si>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</si>
  <si>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</si>
  <si>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</si>
  <si>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</si>
  <si>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</si>
  <si>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</si>
  <si>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</si>
  <si>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</si>
  <si>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</si>
  <si>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</si>
  <si>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</si>
  <si>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</si>
  <si>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</si>
  <si>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</si>
  <si>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</si>
  <si>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</si>
  <si>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</si>
  <si>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</si>
  <si>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</si>
  <si>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</si>
  <si>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</si>
  <si>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</si>
  <si>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</si>
  <si>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</si>
  <si>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</si>
  <si>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</si>
  <si>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</si>
  <si>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</si>
  <si>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</si>
  <si>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</si>
  <si>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</si>
  <si>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</si>
  <si>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</si>
  <si>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</si>
  <si>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</si>
  <si>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</si>
  <si>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</si>
  <si>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</si>
  <si>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</si>
  <si>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</si>
  <si>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</si>
  <si>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</si>
  <si>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</si>
  <si>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</si>
  <si>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</si>
  <si>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</si>
  <si>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</si>
  <si>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</si>
  <si>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</si>
  <si>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</si>
  <si>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</si>
  <si>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</si>
  <si>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</si>
  <si>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</si>
  <si>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</si>
  <si>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</si>
  <si>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</si>
  <si>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</si>
  <si>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</si>
  <si>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</si>
  <si>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</si>
  <si>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</si>
  <si>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</si>
  <si>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</si>
  <si>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</si>
  <si>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</si>
  <si>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</si>
  <si>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</si>
  <si>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</si>
  <si>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</si>
  <si>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</si>
  <si>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</si>
  <si>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</si>
  <si>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</si>
  <si>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</si>
  <si>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</si>
  <si>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</si>
  <si>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</si>
  <si>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</si>
  <si>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</si>
  <si>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</si>
  <si>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</si>
  <si>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</si>
  <si>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</si>
  <si>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</si>
  <si>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</si>
  <si>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</si>
  <si>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</si>
  <si>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</si>
  <si>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</si>
  <si>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</si>
  <si>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</si>
  <si>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</si>
  <si>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</si>
  <si>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</si>
  <si>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</si>
  <si>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</si>
  <si>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</si>
  <si>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</si>
  <si>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</si>
  <si>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</si>
  <si>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</si>
  <si>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</si>
  <si>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</si>
  <si>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</si>
  <si>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</si>
  <si>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</si>
  <si>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</si>
  <si>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</si>
  <si>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</si>
  <si>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</si>
  <si>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</si>
  <si>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</si>
  <si>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</si>
  <si>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</si>
  <si>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</si>
  <si>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</si>
  <si>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</si>
  <si>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</si>
  <si>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</si>
  <si>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</si>
  <si>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</si>
  <si>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</si>
  <si>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</si>
  <si>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</si>
  <si>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</si>
  <si>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</si>
  <si>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</si>
  <si>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</si>
  <si>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</si>
  <si>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</si>
  <si>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</si>
  <si>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</si>
  <si>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</si>
  <si>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</si>
  <si>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</si>
  <si>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</si>
  <si>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</si>
  <si>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</si>
  <si>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</si>
  <si>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</si>
  <si>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</si>
  <si>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</si>
  <si>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</si>
  <si>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</si>
  <si>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</si>
  <si>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</si>
  <si>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</si>
  <si>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</si>
  <si>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</si>
  <si>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</si>
  <si>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</si>
  <si>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</si>
  <si>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</si>
  <si>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</si>
  <si>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</si>
  <si>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</si>
  <si>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</si>
  <si>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</si>
  <si>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</si>
  <si>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</si>
  <si>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</si>
  <si>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</si>
  <si>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</si>
  <si>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</si>
  <si>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</si>
  <si>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</si>
  <si>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</si>
  <si>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</si>
  <si>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</si>
  <si>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</si>
  <si>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</si>
  <si>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</si>
  <si>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</si>
  <si>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</si>
  <si>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</si>
  <si>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</si>
  <si>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</si>
  <si>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</si>
  <si>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</si>
  <si>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</si>
  <si>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</si>
  <si>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</si>
  <si>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</si>
  <si>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</si>
  <si>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</si>
  <si>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</si>
  <si>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</si>
  <si>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</si>
  <si>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</si>
  <si>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</si>
  <si>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</si>
  <si>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</si>
  <si>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</si>
  <si>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</si>
  <si>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</si>
  <si>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</si>
  <si>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</si>
  <si>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</si>
  <si>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</si>
  <si>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</si>
  <si>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</si>
  <si>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</si>
  <si>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</si>
  <si>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</si>
  <si>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</si>
  <si>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</si>
  <si>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</si>
  <si>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</si>
  <si>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</si>
  <si>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</si>
  <si>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</si>
  <si>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</si>
  <si>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</si>
  <si>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</si>
  <si>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</si>
  <si>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</si>
  <si>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</si>
  <si>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</si>
  <si>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</si>
  <si>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</si>
  <si>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</si>
  <si>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</si>
  <si>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</si>
  <si>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</si>
  <si>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</si>
  <si>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</si>
  <si>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</si>
  <si>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</si>
  <si>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</si>
  <si>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</si>
  <si>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</si>
  <si>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</si>
  <si>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</si>
  <si>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</si>
  <si>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</si>
  <si>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</si>
  <si>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</si>
  <si>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</si>
  <si>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</si>
  <si>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</si>
  <si>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</si>
  <si>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</si>
  <si>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</si>
  <si>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</si>
  <si>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</si>
  <si>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</si>
  <si>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</si>
  <si>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</si>
  <si>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</si>
  <si>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</si>
  <si>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</si>
  <si>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</si>
  <si>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</si>
  <si>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</si>
  <si>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</si>
  <si>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</si>
  <si>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</si>
  <si>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</si>
  <si>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</si>
  <si>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</si>
  <si>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</si>
  <si>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</si>
  <si>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</si>
  <si>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</si>
  <si>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</si>
  <si>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</si>
  <si>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</si>
  <si>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</si>
  <si>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</si>
  <si>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</si>
  <si>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</si>
  <si>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</si>
  <si>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</si>
  <si>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</si>
  <si>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</si>
  <si>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</si>
  <si>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</si>
  <si>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</si>
  <si>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</si>
  <si>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</si>
  <si>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</si>
  <si>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</si>
  <si>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</si>
  <si>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</si>
  <si>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</si>
  <si>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</si>
  <si>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</si>
  <si>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</si>
  <si>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</si>
  <si>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</si>
  <si>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</si>
  <si>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</si>
  <si>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</si>
  <si>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</si>
  <si>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</si>
  <si>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</si>
  <si>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</si>
  <si>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</si>
  <si>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</si>
  <si>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</si>
  <si>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</si>
  <si>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</si>
  <si>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</si>
  <si>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</si>
  <si>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</si>
  <si>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</si>
  <si>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</si>
  <si>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</si>
  <si>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</si>
  <si>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</si>
  <si>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</si>
  <si>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</si>
  <si>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</si>
  <si>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</si>
  <si>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</si>
  <si>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</si>
  <si>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</si>
  <si>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</si>
  <si>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</si>
  <si>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</si>
  <si>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</si>
  <si>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</si>
  <si>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</si>
  <si>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</si>
  <si>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</si>
  <si>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</si>
  <si>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</si>
  <si>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</si>
  <si>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</si>
  <si>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</si>
  <si>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</si>
  <si>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</si>
  <si>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</si>
  <si>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</si>
  <si>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</si>
  <si>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</si>
  <si>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</si>
  <si>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</si>
  <si>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</si>
  <si>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</si>
  <si>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</si>
  <si>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</si>
  <si>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</si>
  <si>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</si>
  <si>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</si>
  <si>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</si>
  <si>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</si>
  <si>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</si>
  <si>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</si>
  <si>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</si>
  <si>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</si>
  <si>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</si>
  <si>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</si>
  <si>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</si>
  <si>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</si>
  <si>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</si>
  <si>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</si>
  <si>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</si>
  <si>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</si>
  <si>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</si>
  <si>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</si>
  <si>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</si>
  <si>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</si>
  <si>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</si>
  <si>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</si>
  <si>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</si>
  <si>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</si>
  <si>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</si>
  <si>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</si>
  <si>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</si>
  <si>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</si>
  <si>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</si>
  <si>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</si>
  <si>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</si>
  <si>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</si>
  <si>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</si>
  <si>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</si>
  <si>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</si>
  <si>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</si>
  <si>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</si>
  <si>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</si>
  <si>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</si>
  <si>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</si>
  <si>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</si>
  <si>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</si>
  <si>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</si>
  <si>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</si>
  <si>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</si>
  <si>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</si>
  <si>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</si>
  <si>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</si>
  <si>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</si>
  <si>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</si>
  <si>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</si>
  <si>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</si>
  <si>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</si>
  <si>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</si>
  <si>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</si>
  <si>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</si>
  <si>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</si>
  <si>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</si>
  <si>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</si>
  <si>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</si>
  <si>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</si>
  <si>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</si>
  <si>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</si>
  <si>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</si>
  <si>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</si>
  <si>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</si>
  <si>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</si>
  <si>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</si>
  <si>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</si>
  <si>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</si>
  <si>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</si>
  <si>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</si>
  <si>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</si>
  <si>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</si>
  <si>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</si>
  <si>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</si>
  <si>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</si>
  <si>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</si>
  <si>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</si>
  <si>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</si>
  <si>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</si>
  <si>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</si>
  <si>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</si>
  <si>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</si>
  <si>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</si>
  <si>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</si>
  <si>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</si>
  <si>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</si>
  <si>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</si>
  <si>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</si>
  <si>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</si>
  <si>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</si>
  <si>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</si>
  <si>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</si>
  <si>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</si>
  <si>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</si>
  <si>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</si>
  <si>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</si>
  <si>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</si>
  <si>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</si>
  <si>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</si>
  <si>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</si>
  <si>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</si>
  <si>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</si>
  <si>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</si>
  <si>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</si>
  <si>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</si>
  <si>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</si>
  <si>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</si>
  <si>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</si>
  <si>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</si>
  <si>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</si>
  <si>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</si>
  <si>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</si>
  <si>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</si>
  <si>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</si>
  <si>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</si>
  <si>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</si>
  <si>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</si>
  <si>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</si>
  <si>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</si>
  <si>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</si>
  <si>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</si>
  <si>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</si>
  <si>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</si>
  <si>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</si>
  <si>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</si>
  <si>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</si>
  <si>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</si>
  <si>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</si>
  <si>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</si>
  <si>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</si>
  <si>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</si>
  <si>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</si>
  <si>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</si>
  <si>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</si>
  <si>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</si>
  <si>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</si>
  <si>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</si>
  <si>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</si>
  <si>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</si>
  <si>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</si>
  <si>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</si>
  <si>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</si>
  <si>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</si>
  <si>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</si>
  <si>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</si>
  <si>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</si>
  <si>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</si>
  <si>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</si>
  <si>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</si>
  <si>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</si>
  <si>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</si>
  <si>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</si>
  <si>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</si>
  <si>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</si>
  <si>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</si>
  <si>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</si>
  <si>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</si>
  <si>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</si>
  <si>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</si>
  <si>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</si>
  <si>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</si>
  <si>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</si>
  <si>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</si>
  <si>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</si>
  <si>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</si>
  <si>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</si>
  <si>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</si>
  <si>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</si>
  <si>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</si>
  <si>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</si>
  <si>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</si>
  <si>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</si>
  <si>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</si>
  <si>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</si>
  <si>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</si>
  <si>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</si>
  <si>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</si>
  <si>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</si>
  <si>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</si>
  <si>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</si>
  <si>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</si>
  <si>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</si>
  <si>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</si>
  <si>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</si>
  <si>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</si>
  <si>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</si>
  <si>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</si>
  <si>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</si>
  <si>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</si>
  <si>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</si>
  <si>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</si>
  <si>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</si>
  <si>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</si>
  <si>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</si>
  <si>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</si>
  <si>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</si>
  <si>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</si>
  <si>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</si>
  <si>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</si>
  <si>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</si>
  <si>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</si>
  <si>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</si>
  <si>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</si>
  <si>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</si>
  <si>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</si>
  <si>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</si>
  <si>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</si>
  <si>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</si>
  <si>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</si>
  <si>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</si>
  <si>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</si>
  <si>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</si>
  <si>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</si>
  <si>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</si>
  <si>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</si>
  <si>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</si>
  <si>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</si>
  <si>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</si>
  <si>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</si>
  <si>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</si>
  <si>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</si>
  <si>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</si>
  <si>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</si>
  <si>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</si>
  <si>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</si>
  <si>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</si>
  <si>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</si>
  <si>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</si>
  <si>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</si>
  <si>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</si>
  <si>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</si>
  <si>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</si>
  <si>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</si>
  <si>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</si>
  <si>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</si>
  <si>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</si>
  <si>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</si>
  <si>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</si>
  <si>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</si>
  <si>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</si>
  <si>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</si>
  <si>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</si>
  <si>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</si>
  <si>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</si>
  <si>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</si>
  <si>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</si>
  <si>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</si>
  <si>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</si>
  <si>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</si>
  <si>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</si>
  <si>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</si>
  <si>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</si>
  <si>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</si>
  <si>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</si>
  <si>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</si>
  <si>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</si>
  <si>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</si>
  <si>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</si>
  <si>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</si>
  <si>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</si>
  <si>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</si>
  <si>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</si>
  <si>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</si>
  <si>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</si>
  <si>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</si>
  <si>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</si>
  <si>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</si>
  <si>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</si>
  <si>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</si>
  <si>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</si>
  <si>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</si>
  <si>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</si>
  <si>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</si>
  <si>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</si>
  <si>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</si>
  <si>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</si>
  <si>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</si>
  <si>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</si>
  <si>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</si>
  <si>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</si>
  <si>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</si>
  <si>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</si>
  <si>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</si>
  <si>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</si>
  <si>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</si>
  <si>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</si>
  <si>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</si>
  <si>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</si>
  <si>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</si>
  <si>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</si>
  <si>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</si>
  <si>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</si>
  <si>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</si>
  <si>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</si>
  <si>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</si>
  <si>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</si>
  <si>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</si>
  <si>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</si>
  <si>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</si>
  <si>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</si>
  <si>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</si>
  <si>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</si>
  <si>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</si>
  <si>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</si>
  <si>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</si>
  <si>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</si>
  <si>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</si>
  <si>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</si>
  <si>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</si>
  <si>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</si>
  <si>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</si>
  <si>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</si>
  <si>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</si>
  <si>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</si>
  <si>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</si>
  <si>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</si>
  <si>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</si>
  <si>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</si>
  <si>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</si>
  <si>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</si>
  <si>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</si>
  <si>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</si>
  <si>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</si>
  <si>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</si>
  <si>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</si>
  <si>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</si>
  <si>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</si>
  <si>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</si>
  <si>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</si>
  <si>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</si>
  <si>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</si>
  <si>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</si>
  <si>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</si>
  <si>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</si>
  <si>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</si>
  <si>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</si>
  <si>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</si>
  <si>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</si>
  <si>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</si>
  <si>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</si>
  <si>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</si>
  <si>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</si>
  <si>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</si>
  <si>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</si>
  <si>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</si>
  <si>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</si>
  <si>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</si>
  <si>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</si>
  <si>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</si>
  <si>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</si>
  <si>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</si>
  <si>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</si>
  <si>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</si>
  <si>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</si>
  <si>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</si>
  <si>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</si>
  <si>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</si>
  <si>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</si>
  <si>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</si>
  <si>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</si>
  <si>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</si>
  <si>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</si>
  <si>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</si>
  <si>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</si>
  <si>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</si>
  <si>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</si>
  <si>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</si>
  <si>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</si>
  <si>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</si>
  <si>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</si>
  <si>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</si>
  <si>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</si>
  <si>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</si>
  <si>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</si>
  <si>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</si>
  <si>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</si>
  <si>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</si>
  <si>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</si>
  <si>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</si>
  <si>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</si>
  <si>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</si>
  <si>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</si>
  <si>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</si>
  <si>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</si>
  <si>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</si>
  <si>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</si>
  <si>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</si>
  <si>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</si>
  <si>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</si>
  <si>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</si>
  <si>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</si>
  <si>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</si>
  <si>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</si>
  <si>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</si>
  <si>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</si>
  <si>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</si>
  <si>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</si>
  <si>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</si>
  <si>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</si>
  <si>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</si>
  <si>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</si>
  <si>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</si>
  <si>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</si>
  <si>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</si>
  <si>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</si>
  <si>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</si>
  <si>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</si>
  <si>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</si>
  <si>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</si>
  <si>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</si>
  <si>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</si>
  <si>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</si>
  <si>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</si>
  <si>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</si>
  <si>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</si>
  <si>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</si>
  <si>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</si>
  <si>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</si>
  <si>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</si>
  <si>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</si>
  <si>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</si>
  <si>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</si>
  <si>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</si>
  <si>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</si>
  <si>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</si>
  <si>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</si>
  <si>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</si>
  <si>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</si>
  <si>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</si>
  <si>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</si>
  <si>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</si>
  <si>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</si>
  <si>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</si>
  <si>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</si>
  <si>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</si>
  <si>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</si>
  <si>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</si>
  <si>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</si>
  <si>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</si>
  <si>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</si>
  <si>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</si>
  <si>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</si>
  <si>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</si>
  <si>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</si>
  <si>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</si>
  <si>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</si>
  <si>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</si>
  <si>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</si>
  <si>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</si>
  <si>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</si>
  <si>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</si>
  <si>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</si>
  <si>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</si>
  <si>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</si>
  <si>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</si>
  <si>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</si>
  <si>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</si>
  <si>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</si>
  <si>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</si>
  <si>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</si>
  <si>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</si>
  <si>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</si>
  <si>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</si>
  <si>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</si>
  <si>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</si>
  <si>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</si>
  <si>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</si>
  <si>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</si>
  <si>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</si>
  <si>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</si>
  <si>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</si>
  <si>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</si>
  <si>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</si>
  <si>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</si>
  <si>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</si>
  <si>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</si>
  <si>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</si>
  <si>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</si>
  <si>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</si>
  <si>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</si>
  <si>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</si>
  <si>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</si>
  <si>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</si>
  <si>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</si>
  <si>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</si>
  <si>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</si>
  <si>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</si>
  <si>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</si>
  <si>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</si>
  <si>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</si>
  <si>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</si>
  <si>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</si>
  <si>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</si>
  <si>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</si>
  <si>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</si>
  <si>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</si>
  <si>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</si>
  <si>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</si>
  <si>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</si>
  <si>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</si>
  <si>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</si>
  <si>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</si>
  <si>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</si>
  <si>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</si>
  <si>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</si>
  <si>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</si>
  <si>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</si>
  <si>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</si>
  <si>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</si>
  <si>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</si>
  <si>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</si>
  <si>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</si>
  <si>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</si>
  <si>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</si>
  <si>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</si>
  <si>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</si>
  <si>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</si>
  <si>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</si>
  <si>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</si>
  <si>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</si>
  <si>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</si>
  <si>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</si>
  <si>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</si>
  <si>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</si>
  <si>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</si>
  <si>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</si>
  <si>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</si>
  <si>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</si>
  <si>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</si>
  <si>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</si>
  <si>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</si>
  <si>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</si>
  <si>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</si>
  <si>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</si>
  <si>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</si>
  <si>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</si>
  <si>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</si>
  <si>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</si>
  <si>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</si>
  <si>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</si>
  <si>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</si>
  <si>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</si>
  <si>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</si>
  <si>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</si>
  <si>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</si>
  <si>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</si>
  <si>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</si>
  <si>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</si>
  <si>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</si>
  <si>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</si>
  <si>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</si>
  <si>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</si>
  <si>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</si>
  <si>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</si>
  <si>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</si>
  <si>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</si>
  <si>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</si>
  <si>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</si>
  <si>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</si>
  <si>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</si>
  <si>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</si>
  <si>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</si>
  <si>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</si>
  <si>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</si>
  <si>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</si>
  <si>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</si>
  <si>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</si>
  <si>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</si>
  <si>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</si>
  <si>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</si>
  <si>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</si>
  <si>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</si>
  <si>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</si>
  <si>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</si>
  <si>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</si>
  <si>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</si>
  <si>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</si>
  <si>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</si>
  <si>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</si>
  <si>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</si>
  <si>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</si>
  <si>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</si>
  <si>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</si>
  <si>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</si>
  <si>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</si>
  <si>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</si>
  <si>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</si>
  <si>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</si>
  <si>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</si>
  <si>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</si>
  <si>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</si>
  <si>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</si>
  <si>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</si>
  <si>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</si>
  <si>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</si>
  <si>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</si>
  <si>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</si>
  <si>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</si>
  <si>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</si>
  <si>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</si>
  <si>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</si>
  <si>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</si>
  <si>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</si>
  <si>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</si>
  <si>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</si>
  <si>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</si>
  <si>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</si>
  <si>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</si>
  <si>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</si>
  <si>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</si>
  <si>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</si>
  <si>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</si>
  <si>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</si>
  <si>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</si>
  <si>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</si>
  <si>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</si>
  <si>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</si>
  <si>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</si>
  <si>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</si>
  <si>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</si>
  <si>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</si>
  <si>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</si>
  <si>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</si>
  <si>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</si>
  <si>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</si>
  <si>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</si>
  <si>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</si>
  <si>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</si>
  <si>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</si>
  <si>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</si>
  <si>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</si>
  <si>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</si>
  <si>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</si>
  <si>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</si>
  <si>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</si>
  <si>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</si>
  <si>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</si>
  <si>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</si>
  <si>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</si>
  <si>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</si>
  <si>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</si>
  <si>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</si>
  <si>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</si>
  <si>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</si>
  <si>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</si>
  <si>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</si>
  <si>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</si>
  <si>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</si>
  <si>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</si>
  <si>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</si>
  <si>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</si>
  <si>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</si>
  <si>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</si>
  <si>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</si>
  <si>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</si>
  <si>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</si>
  <si>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</si>
  <si>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</si>
  <si>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</si>
  <si>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</si>
  <si>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</si>
  <si>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</si>
  <si>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</si>
  <si>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</si>
  <si>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</si>
  <si>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</si>
  <si>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</si>
  <si>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</si>
  <si>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</si>
  <si>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</si>
  <si>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</si>
  <si>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</si>
  <si>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</si>
  <si>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</si>
  <si>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</si>
  <si>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</si>
  <si>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</si>
  <si>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</si>
  <si>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</si>
  <si>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</si>
  <si>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</si>
  <si>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</si>
  <si>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</si>
  <si>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</si>
  <si>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</si>
  <si>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</si>
  <si>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</si>
  <si>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</si>
  <si>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</si>
  <si>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</si>
  <si>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</si>
  <si>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</si>
  <si>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</si>
  <si>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</si>
  <si>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</si>
  <si>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</si>
  <si>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</si>
  <si>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</si>
  <si>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</si>
  <si>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</si>
  <si>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</si>
  <si>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</si>
  <si>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</si>
  <si>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</si>
  <si>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</si>
  <si>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</si>
  <si>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</si>
  <si>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</si>
  <si>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</si>
  <si>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</si>
  <si>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</si>
  <si>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</si>
  <si>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</si>
  <si>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</si>
  <si>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</si>
  <si>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</si>
  <si>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</si>
  <si>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</si>
  <si>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</si>
  <si>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</si>
  <si>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</si>
  <si>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</si>
  <si>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</si>
  <si>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</si>
  <si>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</si>
  <si>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</si>
  <si>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</si>
  <si>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</si>
  <si>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</si>
  <si>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</si>
  <si>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</si>
  <si>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</si>
  <si>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</si>
  <si>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</si>
  <si>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</si>
  <si>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</si>
  <si>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</si>
  <si>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</si>
  <si>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</si>
  <si>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</si>
  <si>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</si>
  <si>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</si>
  <si>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</si>
  <si>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</si>
  <si>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</si>
  <si>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</si>
  <si>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</si>
  <si>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</si>
  <si>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</si>
  <si>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</si>
  <si>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</si>
  <si>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</si>
  <si>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</si>
  <si>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</si>
  <si>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</si>
  <si>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</si>
  <si>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</si>
  <si>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</si>
  <si>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</si>
  <si>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</si>
  <si>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</si>
  <si>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</si>
  <si>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</si>
  <si>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</si>
  <si>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</si>
  <si>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</si>
  <si>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</si>
  <si>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</si>
  <si>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</si>
  <si>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</si>
  <si>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</si>
  <si>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</si>
  <si>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</si>
  <si>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</si>
  <si>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</si>
  <si>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</si>
  <si>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</si>
  <si>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</si>
  <si>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</si>
  <si>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</si>
  <si>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</si>
  <si>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</si>
  <si>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</si>
  <si>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</si>
  <si>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</si>
  <si>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</si>
  <si>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</si>
  <si>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</si>
  <si>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</si>
  <si>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</si>
  <si>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</si>
  <si>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</si>
  <si>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</si>
  <si>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</si>
  <si>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</si>
  <si>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</si>
  <si>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</si>
  <si>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</si>
  <si>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</si>
  <si>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</si>
  <si>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</si>
  <si>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</si>
  <si>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</si>
  <si>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</si>
  <si>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</si>
  <si>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</si>
  <si>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</si>
  <si>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</si>
  <si>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</si>
  <si>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</si>
  <si>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</si>
  <si>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</si>
  <si>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</si>
  <si>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</si>
  <si>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</si>
  <si>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</si>
  <si>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</si>
  <si>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</si>
  <si>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</si>
  <si>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</si>
  <si>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</si>
  <si>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</si>
  <si>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</si>
  <si>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</si>
  <si>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</si>
  <si>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</si>
  <si>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</si>
  <si>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</si>
  <si>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</si>
  <si>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</si>
  <si>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</si>
  <si>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</si>
  <si>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</si>
  <si>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</si>
  <si>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</si>
  <si>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</si>
  <si>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</si>
  <si>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</si>
  <si>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</si>
  <si>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</si>
  <si>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</si>
  <si>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</si>
  <si>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</si>
  <si>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</si>
  <si>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</si>
  <si>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</si>
  <si>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</si>
  <si>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</si>
  <si>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</si>
  <si>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</si>
  <si>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</si>
  <si>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</si>
  <si>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</si>
  <si>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</si>
  <si>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</si>
  <si>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</si>
  <si>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</si>
  <si>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</si>
  <si>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</si>
  <si>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</si>
  <si>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</si>
  <si>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</si>
  <si>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</si>
  <si>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</si>
  <si>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</si>
  <si>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</si>
  <si>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</si>
  <si>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</si>
  <si>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</si>
  <si>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</si>
  <si>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</si>
  <si>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</si>
  <si>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</si>
  <si>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</si>
  <si>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</si>
  <si>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</si>
  <si>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</si>
  <si>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</si>
  <si>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</si>
  <si>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</si>
  <si>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</si>
  <si>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</si>
  <si>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</si>
  <si>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</si>
  <si>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</si>
  <si>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</si>
  <si>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</si>
  <si>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</si>
  <si>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</si>
  <si>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</si>
  <si>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</si>
  <si>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</si>
  <si>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</si>
  <si>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</si>
  <si>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</si>
  <si>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</si>
  <si>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</si>
  <si>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</si>
  <si>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</si>
  <si>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</si>
  <si>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</si>
  <si>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</si>
  <si>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</si>
  <si>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</si>
  <si>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</si>
  <si>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</si>
  <si>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</si>
  <si>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</si>
  <si>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</si>
  <si>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</si>
  <si>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</si>
  <si>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</si>
  <si>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</si>
  <si>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</si>
  <si>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</si>
  <si>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</si>
  <si>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</si>
  <si>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</si>
  <si>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</si>
  <si>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</si>
  <si>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</si>
  <si>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</si>
  <si>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</si>
  <si>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</si>
  <si>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</si>
  <si>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</si>
  <si>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</si>
  <si>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</si>
  <si>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</si>
  <si>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</si>
  <si>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</si>
  <si>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</si>
  <si>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</si>
  <si>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</si>
  <si>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</si>
  <si>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</si>
  <si>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</si>
  <si>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</si>
  <si>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</si>
  <si>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</si>
  <si>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</si>
  <si>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</si>
  <si>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</si>
  <si>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</si>
  <si>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</si>
  <si>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</si>
  <si>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</si>
  <si>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</si>
  <si>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</si>
  <si>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</si>
  <si>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</si>
  <si>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</si>
  <si>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</si>
  <si>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</si>
  <si>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</si>
  <si>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</si>
  <si>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</si>
  <si>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</si>
  <si>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</si>
  <si>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</si>
  <si>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</si>
  <si>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</si>
  <si>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</si>
  <si>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</si>
  <si>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</si>
  <si>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</si>
  <si>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</si>
  <si>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</si>
  <si>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</si>
  <si>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</si>
  <si>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</si>
  <si>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</si>
  <si>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</si>
  <si>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</si>
  <si>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</si>
  <si>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</si>
  <si>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</si>
  <si>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</si>
  <si>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</si>
  <si>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</si>
  <si>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</si>
  <si>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</si>
  <si>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</si>
  <si>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</si>
  <si>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</si>
  <si>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</si>
  <si>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</si>
  <si>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</si>
  <si>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</si>
  <si>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</si>
  <si>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</si>
  <si>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</si>
  <si>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</si>
  <si>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</si>
  <si>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</si>
  <si>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</si>
  <si>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</si>
  <si>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</si>
  <si>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</si>
  <si>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</si>
  <si>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</si>
  <si>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</si>
  <si>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</si>
  <si>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</si>
  <si>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</si>
  <si>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</si>
  <si>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</si>
  <si>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</si>
  <si>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</si>
  <si>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</si>
  <si>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</si>
  <si>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</si>
  <si>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</si>
  <si>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</si>
  <si>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</si>
  <si>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</si>
  <si>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</si>
  <si>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</si>
  <si>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</si>
  <si>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</si>
  <si>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</si>
  <si>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</si>
  <si>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</si>
  <si>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</si>
  <si>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</si>
  <si>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</si>
  <si>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</si>
  <si>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</si>
  <si>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</si>
  <si>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</si>
  <si>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</si>
  <si>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</si>
  <si>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</si>
  <si>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</si>
  <si>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</si>
  <si>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</si>
  <si>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</si>
  <si>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</si>
  <si>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</si>
  <si>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</si>
  <si>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</si>
  <si>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</si>
  <si>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</si>
  <si>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</si>
  <si>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</si>
  <si>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</si>
  <si>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</si>
  <si>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</si>
  <si>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</si>
  <si>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</si>
  <si>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</si>
  <si>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</si>
  <si>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</si>
  <si>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</si>
  <si>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</si>
  <si>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</si>
  <si>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</si>
  <si>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</si>
  <si>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</si>
  <si>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</si>
  <si>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</si>
  <si>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</si>
  <si>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</si>
  <si>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</si>
  <si>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</si>
  <si>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</si>
  <si>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</si>
  <si>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</si>
  <si>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</si>
  <si>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</si>
  <si>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</si>
  <si>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</si>
  <si>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</si>
  <si>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</si>
  <si>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</si>
  <si>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</si>
  <si>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</si>
  <si>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</si>
  <si>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</si>
  <si>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</si>
  <si>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</si>
  <si>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</si>
  <si>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</si>
  <si>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</si>
  <si>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</si>
  <si>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</si>
  <si>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</si>
  <si>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</si>
  <si>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</si>
  <si>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</si>
  <si>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</si>
  <si>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</si>
  <si>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</si>
  <si>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</si>
  <si>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</si>
  <si>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</si>
  <si>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</si>
  <si>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</si>
  <si>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</si>
  <si>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</si>
  <si>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</si>
  <si>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</si>
  <si>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</si>
  <si>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</si>
  <si>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</si>
  <si>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</si>
  <si>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</si>
  <si>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</si>
  <si>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</si>
  <si>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</si>
  <si>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</si>
  <si>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</si>
  <si>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</si>
  <si>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</si>
  <si>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</si>
  <si>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</si>
  <si>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</si>
  <si>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</si>
  <si>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</si>
  <si>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</si>
  <si>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</si>
  <si>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</si>
  <si>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</si>
  <si>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</si>
  <si>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</si>
  <si>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</si>
  <si>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</si>
  <si>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</si>
  <si>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</si>
  <si>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</si>
  <si>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</si>
  <si>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</si>
  <si>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</si>
  <si>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</si>
  <si>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</si>
  <si>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</si>
  <si>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</si>
  <si>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</si>
  <si>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</si>
  <si>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</si>
  <si>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</si>
  <si>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</si>
  <si>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</si>
  <si>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</si>
  <si>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</si>
  <si>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</si>
  <si>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</si>
  <si>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</si>
  <si>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</si>
  <si>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</si>
  <si>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</si>
  <si>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</si>
  <si>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</si>
  <si>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</si>
  <si>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</si>
  <si>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</si>
  <si>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</si>
  <si>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</si>
  <si>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</si>
  <si>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</si>
  <si>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</si>
  <si>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</si>
  <si>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</si>
  <si>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</si>
  <si>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</si>
  <si>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</si>
  <si>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</si>
  <si>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</si>
  <si>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</si>
  <si>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</si>
  <si>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</si>
  <si>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</si>
  <si>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</si>
  <si>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</si>
  <si>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</si>
  <si>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</si>
  <si>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</si>
  <si>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</si>
  <si>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</si>
  <si>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</si>
  <si>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</si>
  <si>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</si>
  <si>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</si>
  <si>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</si>
  <si>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</si>
  <si>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</si>
  <si>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</si>
  <si>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</si>
  <si>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</si>
  <si>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</si>
  <si>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</si>
  <si>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</si>
  <si>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</si>
  <si>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</si>
  <si>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</si>
  <si>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</si>
  <si>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</si>
  <si>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</si>
  <si>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</si>
  <si>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</si>
  <si>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</si>
  <si>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</si>
  <si>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</si>
  <si>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</si>
  <si>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</si>
  <si>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</si>
  <si>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</si>
  <si>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</si>
  <si>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</si>
  <si>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</si>
  <si>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</si>
  <si>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</si>
  <si>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</si>
  <si>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</si>
  <si>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</si>
  <si>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</si>
  <si>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</si>
  <si>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</si>
  <si>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</si>
  <si>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</si>
  <si>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</si>
  <si>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</si>
  <si>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</si>
  <si>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</si>
  <si>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</si>
  <si>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</si>
  <si>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</si>
  <si>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</si>
  <si>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</si>
  <si>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</si>
  <si>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</si>
  <si>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</si>
  <si>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</si>
  <si>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</si>
  <si>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</si>
  <si>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</si>
  <si>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</si>
  <si>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</si>
  <si>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</si>
  <si>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</si>
  <si>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</si>
  <si>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</si>
  <si>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</si>
  <si>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</si>
  <si>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</si>
  <si>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</si>
  <si>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</si>
  <si>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</si>
  <si>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</si>
  <si>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</si>
  <si>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</si>
  <si>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</si>
  <si>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</si>
  <si>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</si>
  <si>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</si>
  <si>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</si>
  <si>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</si>
  <si>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</si>
  <si>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</si>
  <si>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</si>
  <si>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</si>
  <si>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</si>
  <si>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</si>
  <si>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</si>
  <si>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</si>
  <si>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</si>
  <si>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</si>
  <si>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</si>
  <si>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</si>
  <si>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</si>
  <si>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</si>
  <si>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</si>
  <si>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</si>
  <si>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</si>
  <si>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</si>
  <si>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</si>
  <si>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</si>
  <si>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</si>
  <si>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</si>
  <si>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</si>
  <si>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</si>
  <si>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</si>
  <si>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</si>
  <si>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</si>
  <si>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</si>
  <si>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</si>
  <si>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</si>
  <si>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</si>
  <si>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</si>
  <si>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</si>
  <si>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</si>
  <si>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</si>
  <si>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</si>
  <si>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</si>
  <si>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</si>
  <si>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</si>
  <si>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</si>
  <si>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</si>
  <si>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</si>
  <si>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</si>
  <si>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</si>
  <si>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</si>
  <si>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</si>
  <si>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</si>
  <si>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</si>
  <si>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</si>
  <si>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</si>
  <si>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</si>
  <si>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</si>
  <si>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</si>
  <si>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</si>
  <si>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</si>
  <si>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</si>
  <si>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</si>
  <si>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</si>
  <si>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</si>
  <si>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</si>
  <si>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</si>
  <si>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</si>
  <si>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</si>
  <si>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</si>
  <si>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</si>
  <si>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</si>
  <si>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</si>
  <si>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</si>
  <si>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</si>
  <si>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</si>
  <si>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</si>
  <si>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</si>
  <si>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</si>
  <si>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</si>
  <si>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</si>
  <si>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</si>
  <si>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</si>
  <si>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</si>
  <si>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</si>
  <si>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</si>
  <si>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</si>
  <si>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</si>
  <si>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</si>
  <si>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</si>
  <si>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</si>
  <si>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</si>
  <si>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</si>
  <si>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</si>
  <si>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</si>
  <si>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</si>
  <si>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</si>
  <si>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</si>
  <si>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</si>
  <si>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</si>
  <si>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</si>
  <si>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</si>
  <si>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</si>
  <si>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</si>
  <si>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</si>
  <si>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</si>
  <si>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</si>
  <si>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</si>
  <si>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</si>
  <si>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</si>
  <si>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</si>
  <si>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</si>
  <si>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</si>
  <si>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</si>
  <si>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</si>
  <si>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</si>
  <si>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</si>
  <si>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</si>
  <si>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</si>
  <si>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</si>
  <si>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</si>
  <si>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</si>
  <si>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</si>
  <si>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</si>
  <si>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</si>
  <si>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</si>
  <si>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</si>
  <si>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</si>
  <si>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</si>
  <si>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</si>
  <si>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</si>
  <si>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</si>
  <si>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</si>
  <si>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</si>
  <si>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</si>
  <si>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</si>
  <si>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</si>
  <si>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</si>
  <si>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</si>
  <si>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</si>
  <si>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</si>
  <si>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</si>
  <si>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</si>
  <si>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</si>
  <si>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</si>
  <si>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</si>
  <si>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</si>
  <si>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</si>
  <si>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</si>
  <si>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</si>
  <si>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</si>
  <si>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</si>
  <si>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</si>
  <si>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</si>
  <si>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</si>
  <si>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</si>
  <si>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</si>
  <si>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</si>
  <si>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</si>
  <si>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</si>
  <si>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</si>
  <si>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</si>
  <si>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</si>
  <si>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</si>
  <si>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</si>
  <si>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</si>
  <si>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</si>
  <si>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</si>
  <si>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</si>
  <si>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</si>
  <si>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</si>
  <si>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</si>
  <si>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</si>
  <si>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</si>
  <si>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</si>
  <si>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</si>
  <si>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</si>
  <si>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</si>
  <si>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</si>
  <si>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</si>
  <si>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</si>
  <si>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</si>
  <si>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</si>
  <si>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</si>
  <si>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</si>
  <si>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</si>
  <si>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</si>
  <si>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</si>
  <si>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</si>
  <si>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</si>
  <si>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</si>
  <si>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</si>
  <si>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</si>
  <si>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</si>
  <si>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</si>
  <si>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</si>
  <si>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</si>
  <si>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</si>
  <si>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</si>
  <si>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</si>
  <si>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</si>
  <si>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</si>
  <si>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</si>
  <si>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</si>
  <si>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</si>
  <si>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</si>
  <si>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</si>
  <si>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</si>
  <si>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</si>
  <si>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</si>
  <si>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</si>
  <si>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</si>
  <si>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</si>
  <si>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</si>
  <si>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</si>
  <si>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</si>
  <si>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</si>
  <si>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</si>
  <si>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</si>
  <si>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</si>
  <si>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</si>
  <si>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</si>
  <si>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</si>
  <si>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</si>
  <si>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</si>
  <si>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</si>
  <si>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</si>
  <si>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</si>
  <si>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</si>
  <si>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</si>
  <si>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</si>
  <si>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</si>
  <si>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</si>
  <si>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</si>
  <si>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</si>
  <si>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</si>
  <si>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</si>
  <si>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</si>
  <si>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</si>
  <si>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</si>
  <si>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</si>
  <si>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</si>
  <si>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</si>
  <si>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</si>
  <si>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</si>
  <si>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</si>
  <si>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</si>
  <si>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</si>
  <si>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</si>
  <si>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</si>
  <si>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</si>
  <si>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</si>
  <si>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</si>
  <si>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</si>
  <si>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</si>
  <si>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</si>
  <si>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</si>
  <si>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</si>
  <si>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</si>
  <si>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</si>
  <si>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</si>
  <si>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</si>
  <si>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</si>
  <si>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</si>
  <si>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</si>
  <si>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</si>
  <si>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</si>
  <si>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</si>
  <si>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</si>
  <si>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</si>
  <si>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</si>
  <si>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</si>
  <si>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</si>
  <si>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</si>
  <si>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</si>
  <si>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</si>
  <si>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</si>
  <si>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</si>
  <si>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</si>
  <si>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</si>
  <si>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</si>
  <si>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</si>
  <si>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</si>
  <si>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</si>
  <si>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</si>
  <si>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</si>
  <si>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</si>
  <si>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</si>
  <si>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</si>
  <si>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</si>
  <si>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</si>
  <si>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</si>
  <si>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</si>
  <si>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</si>
  <si>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</si>
  <si>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</si>
  <si>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</si>
  <si>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</si>
  <si>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</si>
  <si>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</si>
  <si>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</si>
  <si>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</si>
  <si>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</si>
  <si>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</si>
  <si>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</si>
  <si>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</si>
  <si>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</si>
  <si>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</si>
  <si>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</si>
  <si>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</si>
  <si>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</si>
  <si>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</si>
  <si>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</si>
  <si>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</si>
  <si>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</si>
  <si>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</si>
  <si>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</si>
  <si>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</si>
  <si>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</si>
  <si>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</si>
  <si>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</si>
  <si>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</si>
  <si>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</si>
  <si>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</si>
  <si>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</si>
  <si>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</si>
  <si>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</si>
  <si>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</si>
  <si>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</si>
  <si>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</si>
  <si>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</si>
  <si>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</si>
  <si>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</si>
  <si>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</si>
  <si>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</si>
  <si>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</si>
  <si>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</si>
  <si>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</si>
  <si>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</si>
  <si>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</si>
  <si>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</si>
  <si>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</si>
  <si>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</si>
  <si>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</si>
  <si>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</si>
  <si>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</si>
  <si>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</si>
  <si>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</si>
  <si>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</si>
  <si>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</si>
  <si>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</si>
  <si>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</si>
  <si>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</si>
  <si>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</si>
  <si>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</si>
  <si>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</si>
  <si>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</si>
  <si>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</si>
  <si>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</si>
  <si>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</si>
  <si>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</si>
  <si>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</si>
  <si>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</si>
  <si>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</si>
  <si>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</si>
  <si>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</si>
  <si>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</si>
  <si>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</si>
  <si>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</si>
  <si>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</si>
  <si>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</si>
  <si>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</si>
  <si>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</si>
  <si>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</si>
  <si>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</si>
  <si>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</si>
  <si>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</si>
  <si>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</si>
  <si>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</si>
  <si>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</si>
  <si>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</si>
  <si>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</si>
  <si>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</si>
  <si>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</si>
  <si>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</si>
  <si>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</si>
  <si>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</si>
  <si>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</si>
  <si>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</si>
  <si>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</si>
  <si>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</si>
  <si>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</si>
  <si>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</si>
  <si>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</si>
  <si>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</si>
  <si>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</si>
  <si>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</si>
  <si>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</si>
  <si>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</si>
  <si>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</si>
  <si>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</si>
  <si>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</si>
  <si>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</si>
  <si>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</si>
  <si>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</si>
  <si>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</si>
  <si>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</si>
  <si>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</si>
  <si>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</si>
  <si>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</si>
  <si>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</si>
  <si>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</si>
  <si>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</si>
  <si>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</si>
  <si>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</si>
  <si>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</si>
  <si>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</si>
  <si>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</si>
  <si>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</si>
  <si>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</si>
  <si>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</si>
  <si>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</si>
  <si>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</si>
  <si>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</si>
  <si>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</si>
  <si>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</si>
  <si>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</si>
  <si>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</si>
  <si>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</si>
  <si>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</si>
  <si>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</si>
  <si>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</si>
  <si>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</si>
  <si>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</si>
  <si>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</si>
  <si>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</si>
  <si>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</si>
  <si>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</si>
  <si>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</si>
  <si>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</si>
  <si>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</si>
  <si>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</si>
  <si>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</si>
  <si>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</si>
  <si>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</si>
  <si>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</si>
  <si>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</si>
  <si>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</si>
  <si>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</si>
  <si>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</si>
  <si>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</si>
  <si>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</si>
  <si>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</si>
  <si>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</si>
  <si>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</si>
  <si>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</si>
  <si>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</si>
  <si>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</si>
  <si>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</si>
  <si>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</si>
  <si>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</si>
  <si>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</si>
  <si>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</si>
  <si>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</si>
  <si>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</si>
  <si>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</si>
  <si>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</si>
  <si>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</si>
  <si>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</si>
  <si>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</si>
  <si>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</si>
  <si>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</si>
  <si>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</si>
  <si>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</si>
  <si>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</si>
  <si>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</si>
  <si>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</si>
  <si>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</si>
  <si>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</si>
  <si>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</si>
  <si>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</si>
  <si>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</si>
  <si>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</si>
  <si>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</si>
  <si>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</si>
  <si>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</si>
  <si>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</si>
  <si>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</si>
  <si>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</si>
  <si>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</si>
  <si>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</si>
  <si>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</si>
  <si>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</si>
  <si>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</si>
  <si>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</si>
  <si>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</si>
  <si>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</si>
  <si>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</si>
  <si>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</si>
  <si>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</si>
  <si>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</si>
  <si>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</si>
  <si>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</si>
  <si>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</si>
  <si>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</si>
  <si>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</si>
  <si>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</si>
  <si>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</si>
  <si>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</si>
  <si>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</si>
  <si>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</si>
  <si>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</si>
  <si>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</si>
  <si>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</si>
  <si>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</si>
  <si>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</si>
  <si>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</si>
  <si>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</si>
  <si>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</si>
  <si>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</si>
  <si>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</si>
  <si>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</si>
  <si>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</si>
  <si>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</si>
  <si>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</si>
  <si>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</si>
  <si>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</si>
  <si>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</si>
  <si>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</si>
  <si>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</si>
  <si>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</si>
  <si>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</si>
  <si>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</si>
  <si>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</si>
  <si>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</si>
  <si>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</si>
  <si>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</si>
  <si>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</si>
  <si>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</si>
  <si>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</si>
  <si>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</si>
  <si>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</si>
  <si>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</si>
  <si>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</si>
  <si>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</si>
  <si>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</si>
  <si>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</si>
  <si>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</si>
  <si>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</si>
  <si>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</si>
  <si>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</si>
  <si>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</si>
  <si>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</si>
  <si>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</si>
  <si>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</si>
  <si>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</si>
  <si>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</si>
  <si>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</si>
  <si>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</si>
  <si>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</si>
  <si>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</si>
  <si>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</si>
  <si>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</si>
  <si>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</si>
  <si>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</si>
  <si>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</si>
  <si>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</si>
  <si>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</si>
  <si>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</si>
  <si>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</si>
  <si>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</si>
  <si>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</si>
  <si>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</si>
  <si>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</si>
  <si>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</si>
  <si>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</si>
  <si>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</si>
  <si>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</si>
  <si>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</si>
  <si>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</si>
  <si>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</si>
  <si>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</si>
  <si>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</si>
  <si>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</si>
  <si>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</si>
  <si>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</si>
  <si>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</si>
  <si>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</si>
  <si>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</si>
  <si>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</si>
  <si>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</si>
  <si>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</si>
  <si>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</si>
  <si>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</si>
  <si>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</si>
  <si>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</si>
  <si>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</si>
  <si>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</si>
  <si>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</si>
  <si>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</si>
  <si>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</si>
  <si>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</si>
  <si>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</si>
  <si>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</si>
  <si>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</si>
  <si>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</si>
  <si>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</si>
  <si>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</si>
  <si>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</si>
  <si>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</si>
  <si>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</si>
  <si>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</si>
  <si>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</si>
  <si>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</si>
  <si>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</si>
  <si>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</si>
  <si>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</si>
  <si>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</si>
  <si>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</si>
  <si>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</si>
  <si>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</si>
  <si>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</si>
  <si>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</si>
  <si>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</si>
  <si>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</si>
  <si>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</si>
  <si>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</si>
  <si>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</si>
  <si>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</si>
  <si>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</si>
  <si>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</si>
  <si>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</si>
  <si>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</si>
  <si>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</si>
  <si>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</si>
  <si>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</si>
  <si>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</si>
  <si>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</si>
  <si>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</si>
  <si>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</si>
  <si>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</si>
  <si>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</si>
  <si>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</si>
  <si>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</si>
  <si>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</si>
  <si>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</si>
  <si>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</si>
  <si>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</si>
  <si>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</si>
  <si>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</si>
  <si>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</si>
  <si>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</si>
  <si>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</si>
  <si>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</si>
  <si>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</si>
  <si>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</si>
  <si>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</si>
  <si>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</si>
  <si>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</si>
  <si>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</si>
  <si>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</si>
  <si>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</si>
  <si>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</si>
  <si>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</si>
  <si>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</si>
  <si>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</si>
  <si>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</si>
  <si>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</si>
  <si>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</si>
  <si>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</si>
  <si>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</si>
  <si>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</si>
  <si>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</si>
  <si>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</si>
  <si>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</si>
  <si>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</si>
  <si>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</si>
  <si>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</si>
  <si>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</si>
  <si>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</si>
  <si>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</si>
  <si>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</si>
  <si>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</si>
  <si>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</si>
  <si>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</si>
  <si>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</si>
  <si>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</si>
  <si>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</si>
  <si>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</si>
  <si>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</si>
  <si>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</si>
  <si>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</si>
  <si>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</si>
  <si>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</si>
  <si>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</si>
  <si>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</si>
  <si>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</si>
  <si>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</si>
  <si>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</si>
  <si>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</si>
  <si>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</si>
  <si>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</si>
  <si>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</si>
  <si>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</si>
  <si>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</si>
  <si>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</si>
  <si>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</si>
  <si>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</si>
  <si>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</si>
  <si>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</si>
  <si>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</si>
  <si>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</si>
  <si>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</si>
  <si>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</si>
  <si>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</si>
  <si>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</si>
  <si>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</si>
  <si>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</si>
  <si>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</si>
  <si>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</si>
  <si>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</si>
  <si>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</si>
  <si>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</si>
  <si>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</si>
  <si>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</si>
  <si>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</si>
  <si>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</si>
  <si>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</si>
  <si>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</si>
  <si>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</si>
  <si>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</si>
  <si>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</si>
  <si>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</si>
  <si>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</si>
  <si>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</si>
  <si>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</si>
  <si>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</si>
  <si>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</si>
  <si>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</si>
  <si>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</si>
  <si>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</si>
  <si>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</si>
  <si>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</si>
  <si>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</si>
  <si>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</si>
  <si>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</si>
  <si>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</si>
  <si>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</si>
  <si>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</si>
  <si>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</si>
  <si>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</si>
  <si>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</si>
  <si>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</si>
  <si>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</si>
  <si>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</si>
  <si>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</si>
  <si>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</si>
  <si>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</si>
  <si>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</si>
  <si>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</si>
  <si>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</si>
  <si>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</si>
  <si>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</si>
  <si>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</si>
  <si>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</si>
  <si>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</si>
  <si>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</si>
  <si>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</si>
  <si>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</si>
  <si>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</si>
  <si>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</si>
  <si>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</si>
  <si>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</si>
  <si>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</si>
  <si>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</si>
  <si>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</si>
  <si>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</si>
  <si>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</si>
  <si>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</si>
  <si>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</si>
  <si>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</si>
  <si>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</si>
  <si>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</si>
  <si>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</si>
  <si>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</si>
  <si>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</si>
  <si>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</si>
  <si>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</si>
  <si>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</si>
  <si>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</si>
  <si>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</si>
  <si>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</si>
  <si>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</si>
  <si>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</si>
  <si>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</si>
  <si>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</si>
  <si>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</si>
  <si>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</si>
  <si>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</si>
  <si>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</si>
  <si>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</si>
  <si>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</si>
  <si>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</si>
  <si>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</si>
  <si>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</si>
  <si>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</si>
  <si>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</si>
  <si>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</si>
  <si>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</si>
  <si>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</si>
  <si>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</si>
  <si>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</si>
  <si>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</si>
  <si>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</si>
  <si>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</si>
  <si>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</si>
  <si>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</si>
  <si>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</si>
  <si>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</si>
  <si>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</si>
  <si>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</si>
  <si>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</si>
  <si>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</si>
  <si>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</si>
  <si>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</si>
  <si>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</si>
  <si>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</si>
  <si>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</si>
  <si>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</si>
  <si>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</si>
  <si>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</si>
  <si>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</si>
  <si>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</si>
  <si>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</si>
  <si>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</si>
  <si>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</si>
  <si>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</si>
  <si>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</si>
  <si>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</si>
  <si>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</si>
  <si>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</si>
  <si>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</si>
  <si>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</si>
  <si>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</si>
  <si>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</si>
  <si>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</si>
  <si>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</si>
  <si>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</si>
  <si>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</si>
  <si>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</si>
  <si>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</si>
  <si>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</si>
  <si>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</si>
  <si>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</si>
  <si>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</si>
  <si>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</si>
  <si>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</si>
  <si>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</si>
  <si>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</si>
  <si>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</si>
  <si>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</si>
  <si>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</si>
  <si>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</si>
  <si>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</si>
  <si>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</si>
  <si>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</si>
  <si>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</si>
  <si>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</si>
  <si>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</si>
  <si>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</si>
  <si>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</si>
  <si>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</si>
  <si>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</si>
  <si>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</si>
  <si>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</si>
  <si>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</si>
  <si>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</si>
  <si>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</si>
  <si>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</si>
  <si>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</si>
  <si>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</si>
  <si>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</si>
  <si>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</si>
  <si>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</si>
  <si>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</si>
  <si>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</si>
  <si>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</si>
  <si>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</si>
  <si>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</si>
  <si>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</si>
  <si>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</si>
  <si>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</si>
  <si>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</si>
  <si>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</si>
  <si>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</si>
  <si>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</si>
  <si>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</si>
  <si>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</si>
  <si>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</si>
  <si>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</si>
  <si>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</si>
  <si>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</si>
  <si>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</si>
  <si>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</si>
  <si>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</si>
  <si>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</si>
  <si>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</si>
  <si>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</si>
  <si>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</si>
  <si>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</si>
  <si>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</si>
  <si>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</si>
  <si>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</si>
  <si>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</si>
  <si>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</si>
  <si>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</si>
  <si>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</si>
  <si>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</si>
  <si>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</si>
  <si>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</si>
  <si>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</si>
  <si>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</si>
  <si>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</si>
  <si>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</si>
  <si>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</si>
  <si>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</si>
  <si>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</si>
  <si>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</si>
  <si>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</si>
  <si>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</si>
  <si>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</si>
  <si>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</si>
  <si>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</si>
  <si>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</si>
  <si>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</si>
  <si>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</si>
  <si>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</si>
  <si>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</si>
  <si>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</si>
  <si>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</si>
  <si>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</si>
  <si>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</si>
  <si>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</si>
  <si>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</si>
  <si>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</si>
  <si>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</si>
  <si>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</si>
  <si>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</si>
  <si>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</si>
  <si>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</si>
  <si>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</si>
  <si>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</si>
  <si>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</si>
  <si>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</si>
  <si>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</si>
  <si>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</si>
  <si>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</si>
  <si>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</si>
  <si>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</si>
  <si>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</si>
  <si>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</si>
  <si>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</si>
  <si>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</si>
  <si>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</si>
  <si>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</si>
  <si>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</si>
  <si>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</si>
  <si>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</si>
  <si>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</si>
  <si>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</si>
  <si>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</si>
  <si>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</si>
  <si>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</si>
  <si>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</si>
  <si>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</si>
  <si>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</si>
  <si>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</si>
  <si>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</si>
  <si>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</si>
  <si>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</si>
  <si>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</si>
  <si>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</si>
  <si>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</si>
  <si>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</si>
  <si>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</si>
  <si>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</si>
  <si>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</si>
  <si>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</si>
  <si>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</si>
  <si>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</si>
  <si>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</si>
  <si>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</si>
  <si>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</si>
  <si>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</si>
  <si>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</si>
  <si>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</si>
  <si>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</si>
  <si>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</si>
  <si>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</si>
  <si>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</si>
  <si>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</si>
  <si>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</si>
  <si>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</si>
  <si>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</si>
  <si>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</si>
  <si>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</si>
  <si>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</si>
  <si>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</si>
  <si>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</si>
  <si>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</si>
  <si>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</si>
  <si>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</si>
  <si>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</si>
  <si>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</si>
  <si>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</si>
  <si>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</si>
  <si>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</si>
  <si>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</si>
  <si>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</si>
  <si>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</si>
  <si>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</si>
  <si>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</si>
  <si>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</si>
  <si>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</si>
  <si>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</si>
  <si>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</si>
  <si>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</si>
  <si>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</si>
  <si>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</si>
  <si>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</si>
  <si>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</si>
  <si>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</si>
  <si>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</si>
  <si>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</si>
  <si>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</si>
  <si>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</si>
  <si>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</si>
  <si>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</si>
  <si>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</si>
  <si>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</si>
  <si>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</si>
  <si>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</si>
  <si>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</si>
  <si>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</si>
  <si>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</si>
  <si>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</si>
  <si>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</si>
  <si>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</si>
  <si>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</si>
  <si>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</si>
  <si>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</si>
  <si>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</si>
  <si>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</si>
  <si>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</si>
  <si>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</si>
  <si>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</si>
  <si>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</si>
  <si>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</si>
  <si>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</si>
  <si>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</si>
  <si>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</si>
  <si>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</si>
  <si>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</si>
  <si>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</si>
  <si>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</si>
  <si>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</si>
  <si>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</si>
  <si>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</si>
  <si>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</si>
  <si>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</si>
  <si>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</si>
  <si>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</si>
  <si>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</si>
  <si>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</si>
  <si>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</si>
  <si>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</si>
  <si>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</si>
  <si>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</si>
  <si>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</si>
  <si>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</si>
  <si>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</si>
  <si>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</si>
  <si>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</si>
  <si>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</si>
  <si>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</si>
  <si>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</si>
  <si>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</si>
  <si>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</si>
  <si>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</si>
  <si>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</si>
  <si>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</si>
  <si>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</si>
  <si>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</si>
  <si>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</si>
  <si>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</si>
  <si>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</si>
  <si>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</si>
  <si>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</si>
  <si>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</si>
  <si>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</si>
  <si>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</si>
  <si>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</si>
  <si>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</si>
  <si>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</si>
  <si>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</si>
  <si>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</si>
  <si>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</si>
  <si>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</si>
  <si>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</si>
  <si>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</si>
  <si>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</si>
  <si>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</si>
  <si>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</si>
  <si>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</si>
  <si>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</si>
  <si>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</si>
  <si>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</si>
  <si>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</si>
  <si>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</si>
  <si>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</si>
  <si>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</si>
  <si>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</si>
  <si>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</si>
  <si>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</si>
  <si>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</si>
  <si>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</si>
  <si>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</si>
  <si>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</si>
  <si>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</si>
  <si>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</si>
  <si>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</si>
  <si>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</si>
  <si>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</si>
  <si>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</si>
  <si>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</si>
  <si>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</si>
  <si>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</si>
  <si>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</si>
  <si>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</si>
  <si>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</si>
  <si>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</si>
  <si>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</si>
  <si>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</si>
  <si>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</si>
  <si>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</si>
  <si>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</si>
  <si>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</si>
  <si>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</si>
  <si>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</si>
  <si>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</si>
  <si>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</si>
  <si>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</si>
  <si>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</si>
  <si>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</si>
  <si>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</si>
  <si>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</si>
  <si>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</si>
  <si>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</si>
  <si>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</si>
  <si>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</si>
  <si>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</si>
  <si>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</si>
  <si>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</si>
  <si>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</si>
  <si>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</si>
  <si>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</si>
  <si>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</si>
  <si>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</si>
  <si>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</si>
  <si>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</si>
  <si>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</si>
  <si>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</si>
  <si>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</si>
  <si>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</si>
  <si>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</si>
  <si>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</si>
  <si>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</si>
  <si>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</si>
  <si>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</si>
  <si>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</si>
  <si>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</si>
  <si>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</si>
  <si>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</si>
  <si>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</si>
  <si>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</si>
  <si>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</si>
  <si>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</si>
  <si>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</si>
  <si>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</si>
  <si>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</si>
  <si>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</si>
  <si>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</si>
  <si>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</si>
  <si>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</si>
  <si>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</si>
  <si>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</si>
  <si>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</si>
  <si>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</si>
  <si>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</si>
  <si>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</si>
  <si>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</si>
  <si>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</si>
  <si>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</si>
  <si>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</si>
  <si>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</si>
  <si>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</si>
  <si>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</si>
  <si>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</si>
  <si>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</si>
  <si>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</si>
  <si>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</si>
  <si>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</si>
  <si>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</si>
  <si>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</si>
  <si>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</si>
  <si>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</si>
  <si>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</si>
  <si>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</si>
  <si>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</si>
  <si>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</si>
  <si>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</si>
  <si>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</si>
  <si>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</si>
  <si>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</si>
  <si>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</si>
  <si>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</si>
  <si>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</si>
  <si>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</si>
  <si>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</si>
  <si>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</si>
  <si>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</si>
  <si>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</si>
  <si>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</si>
  <si>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</si>
  <si>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</si>
  <si>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</si>
  <si>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</si>
  <si>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</si>
  <si>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</si>
  <si>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</si>
  <si>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</si>
  <si>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</si>
  <si>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</si>
  <si>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</si>
  <si>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</si>
  <si>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</si>
  <si>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</si>
  <si>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</si>
  <si>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</si>
  <si>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</si>
  <si>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</si>
  <si>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</si>
  <si>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</si>
  <si>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</si>
  <si>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</si>
  <si>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</si>
  <si>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</si>
  <si>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</si>
  <si>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</si>
  <si>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</si>
  <si>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</si>
  <si>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</si>
  <si>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</si>
  <si>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</si>
  <si>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</si>
  <si>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</si>
  <si>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</si>
  <si>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</si>
  <si>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</si>
  <si>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</si>
  <si>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</si>
  <si>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</si>
  <si>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</si>
  <si>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</si>
  <si>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</si>
  <si>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</si>
  <si>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</si>
  <si>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</si>
  <si>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</si>
  <si>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</si>
  <si>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</si>
  <si>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</si>
  <si>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</si>
  <si>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</si>
  <si>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</si>
  <si>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</si>
  <si>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</si>
  <si>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</si>
  <si>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</si>
  <si>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</si>
  <si>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</si>
  <si>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</si>
  <si>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</si>
  <si>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</si>
  <si>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</si>
  <si>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</si>
  <si>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</si>
  <si>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</si>
  <si>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</si>
  <si>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</si>
  <si>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</si>
  <si>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</si>
  <si>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</si>
  <si>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</si>
  <si>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</si>
  <si>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</si>
  <si>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</si>
  <si>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</si>
  <si>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</si>
  <si>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</si>
  <si>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</si>
  <si>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</si>
  <si>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</si>
  <si>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</si>
  <si>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</si>
  <si>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</si>
  <si>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</si>
  <si>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</si>
  <si>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</si>
  <si>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</si>
  <si>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</si>
  <si>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</si>
  <si>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</si>
  <si>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</si>
  <si>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</si>
  <si>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</si>
  <si>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</si>
  <si>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</si>
  <si>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</si>
  <si>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</si>
  <si>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</si>
  <si>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</si>
  <si>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</si>
  <si>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</si>
  <si>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</si>
  <si>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</si>
  <si>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</si>
  <si>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</si>
  <si>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</si>
  <si>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</si>
  <si>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</si>
  <si>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</si>
  <si>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</si>
  <si>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</si>
  <si>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</si>
  <si>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</si>
  <si>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</si>
  <si>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</si>
  <si>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</si>
  <si>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</si>
  <si>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</si>
  <si>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</si>
  <si>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</si>
  <si>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</si>
  <si>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</si>
  <si>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</si>
  <si>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</si>
  <si>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</si>
  <si>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</si>
  <si>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</si>
  <si>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</si>
  <si>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</si>
  <si>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</si>
  <si>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</si>
  <si>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</si>
  <si>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</si>
  <si>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</si>
  <si>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</si>
  <si>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</si>
  <si>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</si>
  <si>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</si>
  <si>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</si>
  <si>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</si>
  <si>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</si>
  <si>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</si>
  <si>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</si>
  <si>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</si>
  <si>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</si>
  <si>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</si>
  <si>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</si>
  <si>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</si>
  <si>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</si>
  <si>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</si>
  <si>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</si>
  <si>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</si>
  <si>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</si>
  <si>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</si>
  <si>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</si>
  <si>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</si>
  <si>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</si>
  <si>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</si>
  <si>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</si>
  <si>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</si>
  <si>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</si>
  <si>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</si>
  <si>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</si>
  <si>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</si>
  <si>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</si>
  <si>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</si>
  <si>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</si>
  <si>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</si>
  <si>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</si>
  <si>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</si>
  <si>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</si>
  <si>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</si>
  <si>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</si>
  <si>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</si>
  <si>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</si>
  <si>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</si>
  <si>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</si>
  <si>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</si>
  <si>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</si>
  <si>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</si>
  <si>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</si>
  <si>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</si>
  <si>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</si>
  <si>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</si>
  <si>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</si>
  <si>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</si>
  <si>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</si>
  <si>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</si>
  <si>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</si>
  <si>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</si>
  <si>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</si>
  <si>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</si>
  <si>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</si>
  <si>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</si>
  <si>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</si>
  <si>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</si>
  <si>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</si>
  <si>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</si>
  <si>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</si>
  <si>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</si>
  <si>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</si>
  <si>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</si>
  <si>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</si>
  <si>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</si>
  <si>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</si>
  <si>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</si>
  <si>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</si>
  <si>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</si>
  <si>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</si>
  <si>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</si>
  <si>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</si>
  <si>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</si>
  <si>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</si>
  <si>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</si>
  <si>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</si>
  <si>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</si>
  <si>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</si>
  <si>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</si>
  <si>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</si>
  <si>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</si>
  <si>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</si>
  <si>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</si>
  <si>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</si>
  <si>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</si>
  <si>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</si>
  <si>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</si>
  <si>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</si>
  <si>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</si>
  <si>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</si>
  <si>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</si>
  <si>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</si>
  <si>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</si>
  <si>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</si>
  <si>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</si>
  <si>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</si>
  <si>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</si>
  <si>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</si>
  <si>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</si>
  <si>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</si>
  <si>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</si>
  <si>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</si>
  <si>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</si>
  <si>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</si>
  <si>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</si>
  <si>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</si>
  <si>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</si>
  <si>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</si>
  <si>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</si>
  <si>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</si>
  <si>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</si>
  <si>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</si>
  <si>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</si>
  <si>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</si>
  <si>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</si>
  <si>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</si>
  <si>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</si>
  <si>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</si>
  <si>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</si>
  <si>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</si>
  <si>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</si>
  <si>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</si>
  <si>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</si>
  <si>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</si>
  <si>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</si>
  <si>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</si>
  <si>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</si>
  <si>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</si>
  <si>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</si>
  <si>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</si>
  <si>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</si>
  <si>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</si>
  <si>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</si>
  <si>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</si>
  <si>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</si>
  <si>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</si>
  <si>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</si>
  <si>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</si>
  <si>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</si>
  <si>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</si>
  <si>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</si>
  <si>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</si>
  <si>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</si>
  <si>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</si>
  <si>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</si>
  <si>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</si>
  <si>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</si>
  <si>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</si>
  <si>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</si>
  <si>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</si>
  <si>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</si>
  <si>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</si>
  <si>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</si>
  <si>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</si>
  <si>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</si>
  <si>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</si>
  <si>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</si>
  <si>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</si>
  <si>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</si>
  <si>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</si>
  <si>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</si>
  <si>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</si>
  <si>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</si>
  <si>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</si>
  <si>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</si>
  <si>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</si>
  <si>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</si>
  <si>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</si>
  <si>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</si>
  <si>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</si>
  <si>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</si>
  <si>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</si>
  <si>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</si>
  <si>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</si>
  <si>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</si>
  <si>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</si>
  <si>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</si>
  <si>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</si>
  <si>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</si>
  <si>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</si>
  <si>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</si>
  <si>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</si>
  <si>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</si>
  <si>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</si>
  <si>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</si>
  <si>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</si>
  <si>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</si>
  <si>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</si>
  <si>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</si>
  <si>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</si>
  <si>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</si>
  <si>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</si>
  <si>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</si>
  <si>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</si>
  <si>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</si>
  <si>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</si>
  <si>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</si>
  <si>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</si>
  <si>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</si>
  <si>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</si>
  <si>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</si>
  <si>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</si>
  <si>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</si>
  <si>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</si>
  <si>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</si>
  <si>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</si>
  <si>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</si>
  <si>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</si>
  <si>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</si>
  <si>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</si>
  <si>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</si>
  <si>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</si>
  <si>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</si>
  <si>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</si>
  <si>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</si>
  <si>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</si>
  <si>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</si>
  <si>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</si>
  <si>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</si>
  <si>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</si>
  <si>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</si>
  <si>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</si>
  <si>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</si>
  <si>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</si>
  <si>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</si>
  <si>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</si>
  <si>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</si>
  <si>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</si>
  <si>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</si>
  <si>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</si>
  <si>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</si>
  <si>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</si>
  <si>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</si>
  <si>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</si>
  <si>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</si>
  <si>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</si>
  <si>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</si>
  <si>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</si>
  <si>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</si>
  <si>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</si>
  <si>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</si>
  <si>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</si>
  <si>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</si>
  <si>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</si>
  <si>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</si>
  <si>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</si>
  <si>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</si>
  <si>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</si>
  <si>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</si>
  <si>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</si>
  <si>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</si>
  <si>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</si>
  <si>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</si>
  <si>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</si>
  <si>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</si>
  <si>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</si>
  <si>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</si>
  <si>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</si>
  <si>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</si>
  <si>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</si>
  <si>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</si>
  <si>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</si>
  <si>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</si>
  <si>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</si>
  <si>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</si>
  <si>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</si>
  <si>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</si>
  <si>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</si>
  <si>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</si>
  <si>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</si>
  <si>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</si>
  <si>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</si>
  <si>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</si>
  <si>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</si>
  <si>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</si>
  <si>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</si>
  <si>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</si>
  <si>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</si>
  <si>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</si>
  <si>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</si>
  <si>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</si>
  <si>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</si>
  <si>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</si>
  <si>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</si>
  <si>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</si>
  <si>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</si>
  <si>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</si>
  <si>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</si>
  <si>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</si>
  <si>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</si>
  <si>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</si>
  <si>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</si>
  <si>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</si>
  <si>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</si>
  <si>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</si>
  <si>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</si>
  <si>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</si>
  <si>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</si>
  <si>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</si>
  <si>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</si>
  <si>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</si>
  <si>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</si>
  <si>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</si>
  <si>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</si>
  <si>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</si>
  <si>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</si>
  <si>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</si>
  <si>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</si>
  <si>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</si>
  <si>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</si>
  <si>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</si>
  <si>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</si>
  <si>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</si>
  <si>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</si>
  <si>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</si>
  <si>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</si>
  <si>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</si>
  <si>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</si>
  <si>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</si>
  <si>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</si>
  <si>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</si>
  <si>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</si>
  <si>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</si>
  <si>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</si>
  <si>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</si>
  <si>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</si>
  <si>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</si>
  <si>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</si>
  <si>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</si>
  <si>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</si>
  <si>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</si>
  <si>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</si>
  <si>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</si>
  <si>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</si>
  <si>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</si>
  <si>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</si>
  <si>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</si>
  <si>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</si>
  <si>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</si>
  <si>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</si>
  <si>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</si>
  <si>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</si>
  <si>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</si>
  <si>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</si>
  <si>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</si>
  <si>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</si>
  <si>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</si>
  <si>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</si>
  <si>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</si>
  <si>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</si>
  <si>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</si>
  <si>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</si>
  <si>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</si>
  <si>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</si>
  <si>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</si>
  <si>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</si>
  <si>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</si>
  <si>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</si>
  <si>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</si>
  <si>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</si>
  <si>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</si>
  <si>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</si>
  <si>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</si>
  <si>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</si>
  <si>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</si>
  <si>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</si>
  <si>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</si>
  <si>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</si>
  <si>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</si>
  <si>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</si>
  <si>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</si>
  <si>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</si>
  <si>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</si>
  <si>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</si>
  <si>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</si>
  <si>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</si>
  <si>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</si>
  <si>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</si>
  <si>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</si>
  <si>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</si>
  <si>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</si>
  <si>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</si>
  <si>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</si>
  <si>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</si>
  <si>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</si>
  <si>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</si>
  <si>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</si>
  <si>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</si>
  <si>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</si>
  <si>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</si>
  <si>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</si>
  <si>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</si>
  <si>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</si>
  <si>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</si>
  <si>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</si>
  <si>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</si>
  <si>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</si>
  <si>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</si>
  <si>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</si>
  <si>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</si>
  <si>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</si>
  <si>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</si>
  <si>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</si>
  <si>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</si>
  <si>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</si>
  <si>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</si>
  <si>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</si>
  <si>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</si>
  <si>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</si>
  <si>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</si>
  <si>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</si>
  <si>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</si>
  <si>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</si>
  <si>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</si>
  <si>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</si>
  <si>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</si>
  <si>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</si>
  <si>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</si>
  <si>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</si>
  <si>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</si>
  <si>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</si>
  <si>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</si>
  <si>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</si>
  <si>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</si>
  <si>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</si>
  <si>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</si>
  <si>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</si>
  <si>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</si>
  <si>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</si>
  <si>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</si>
  <si>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</si>
  <si>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</si>
  <si>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</si>
  <si>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</si>
  <si>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</si>
  <si>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</si>
  <si>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</si>
  <si>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</si>
  <si>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</si>
  <si>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</si>
  <si>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</si>
  <si>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</si>
  <si>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</si>
  <si>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</si>
  <si>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</si>
  <si>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</si>
  <si>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</si>
  <si>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</si>
  <si>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</si>
  <si>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</si>
  <si>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</si>
  <si>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</si>
  <si>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</si>
  <si>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</si>
  <si>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</si>
  <si>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</si>
  <si>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</si>
  <si>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</si>
  <si>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</si>
  <si>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</si>
  <si>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</si>
  <si>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</si>
  <si>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</si>
  <si>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</si>
  <si>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</si>
  <si>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</si>
  <si>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</si>
  <si>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</si>
  <si>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</si>
  <si>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</si>
  <si>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</si>
  <si>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</si>
  <si>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</si>
  <si>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</si>
  <si>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</si>
  <si>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</si>
  <si>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</si>
  <si>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</si>
  <si>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</si>
  <si>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</si>
  <si>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</si>
  <si>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</si>
  <si>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</si>
  <si>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</si>
  <si>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</si>
  <si>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</si>
  <si>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</si>
  <si>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</si>
  <si>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</si>
  <si>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</si>
  <si>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</si>
  <si>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</si>
  <si>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</si>
  <si>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</si>
  <si>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</si>
  <si>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</si>
  <si>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</si>
  <si>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</si>
  <si>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</si>
  <si>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</si>
  <si>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</si>
  <si>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</si>
  <si>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</si>
  <si>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</si>
  <si>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</si>
  <si>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</si>
  <si>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</si>
  <si>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</si>
  <si>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</si>
  <si>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</si>
  <si>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</si>
  <si>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</si>
  <si>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</si>
  <si>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</si>
  <si>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</si>
  <si>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</si>
  <si>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</si>
  <si>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</si>
  <si>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</si>
  <si>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</si>
  <si>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</si>
  <si>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</si>
  <si>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</si>
  <si>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</si>
  <si>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</si>
  <si>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</si>
  <si>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</si>
  <si>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</si>
  <si>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</si>
  <si>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</si>
  <si>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</si>
  <si>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</si>
  <si>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</si>
  <si>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</si>
  <si>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</si>
  <si>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</si>
  <si>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</si>
  <si>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</si>
  <si>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</si>
  <si>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</si>
  <si>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</si>
  <si>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</si>
  <si>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</si>
  <si>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</si>
  <si>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</si>
  <si>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</si>
  <si>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</si>
  <si>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</si>
  <si>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</si>
  <si>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</si>
  <si>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</si>
  <si>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</si>
  <si>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</si>
  <si>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</si>
  <si>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</si>
  <si>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</si>
  <si>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</si>
  <si>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</si>
  <si>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</si>
  <si>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</si>
  <si>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</si>
  <si>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</si>
  <si>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</si>
  <si>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</si>
  <si>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</si>
  <si>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</si>
  <si>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</si>
  <si>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</si>
  <si>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</si>
  <si>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</si>
  <si>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</si>
  <si>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</si>
  <si>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</si>
  <si>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</si>
  <si>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</si>
  <si>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</si>
  <si>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</si>
  <si>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</si>
  <si>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</si>
  <si>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</si>
  <si>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</si>
  <si>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</si>
  <si>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</si>
  <si>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</si>
  <si>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</si>
  <si>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</si>
  <si>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</si>
  <si>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</si>
  <si>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</si>
  <si>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</si>
  <si>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</si>
  <si>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</si>
  <si>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</si>
  <si>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</si>
  <si>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</si>
  <si>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</si>
  <si>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</si>
  <si>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</si>
  <si>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</si>
  <si>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</si>
  <si>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</si>
  <si>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</si>
  <si>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</si>
  <si>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</si>
  <si>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</si>
  <si>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</si>
  <si>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</si>
  <si>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</si>
  <si>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</si>
  <si>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</si>
  <si>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</si>
  <si>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</si>
  <si>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</si>
  <si>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</si>
  <si>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</si>
  <si>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</si>
  <si>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</si>
  <si>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</si>
  <si>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</si>
  <si>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</si>
  <si>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</si>
  <si>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</si>
  <si>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</si>
  <si>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</si>
  <si>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</si>
  <si>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</si>
  <si>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</si>
  <si>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</si>
  <si>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</si>
  <si>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</si>
  <si>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</si>
  <si>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</si>
  <si>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</si>
  <si>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</si>
  <si>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</si>
  <si>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</si>
  <si>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</si>
  <si>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</si>
  <si>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</si>
  <si>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</si>
  <si>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</si>
  <si>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</si>
  <si>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</si>
  <si>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</si>
  <si>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</si>
  <si>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</si>
  <si>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</si>
  <si>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</si>
  <si>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</si>
  <si>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</si>
  <si>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</si>
  <si>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</si>
  <si>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</si>
  <si>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</si>
  <si>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</si>
  <si>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</si>
  <si>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</si>
  <si>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</si>
  <si>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</si>
  <si>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</si>
  <si>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</si>
  <si>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</si>
  <si>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</si>
  <si>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</si>
  <si>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</si>
  <si>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</si>
  <si>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</si>
  <si>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</si>
  <si>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</si>
  <si>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</si>
  <si>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</si>
  <si>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</si>
  <si>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</si>
  <si>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</si>
  <si>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</si>
  <si>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</si>
  <si>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</si>
  <si>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</si>
  <si>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</si>
  <si>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</si>
  <si>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</si>
  <si>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</si>
  <si>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</si>
  <si>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</si>
  <si>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</si>
  <si>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</si>
  <si>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</si>
  <si>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</si>
  <si>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</si>
  <si>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</si>
  <si>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</si>
  <si>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</si>
  <si>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</si>
  <si>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</si>
  <si>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</si>
  <si>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</si>
  <si>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</si>
  <si>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</si>
  <si>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</si>
  <si>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</si>
  <si>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</si>
  <si>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</si>
  <si>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</si>
  <si>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</si>
  <si>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</si>
  <si>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</si>
  <si>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</si>
  <si>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</si>
  <si>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</si>
  <si>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</si>
  <si>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</si>
  <si>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</si>
  <si>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</si>
  <si>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</si>
  <si>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</si>
  <si>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</si>
  <si>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</si>
  <si>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</si>
  <si>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</si>
  <si>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</si>
  <si>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</si>
  <si>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</si>
  <si>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</si>
  <si>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</si>
  <si>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</si>
  <si>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</si>
  <si>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</si>
  <si>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</si>
  <si>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</si>
  <si>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</si>
  <si>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</si>
  <si>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</si>
  <si>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</si>
  <si>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</si>
  <si>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</si>
  <si>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</si>
  <si>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</si>
  <si>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</si>
  <si>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</si>
  <si>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</si>
  <si>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</si>
  <si>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</si>
  <si>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</si>
  <si>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</si>
  <si>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</si>
  <si>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</si>
  <si>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</si>
  <si>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</si>
  <si>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</si>
  <si>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</si>
  <si>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</si>
  <si>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</si>
  <si>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</si>
  <si>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</si>
  <si>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</si>
  <si>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</si>
  <si>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</si>
  <si>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</si>
  <si>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</si>
  <si>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</si>
  <si>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</si>
  <si>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</si>
  <si>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</si>
  <si>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</si>
  <si>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</si>
  <si>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</si>
  <si>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</si>
  <si>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</si>
  <si>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</si>
  <si>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</si>
  <si>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</si>
  <si>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</si>
  <si>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</si>
  <si>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</si>
  <si>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</si>
  <si>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</si>
  <si>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</si>
  <si>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</si>
  <si>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</si>
  <si>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</si>
  <si>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</si>
  <si>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</si>
  <si>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</si>
  <si>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</si>
  <si>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</si>
  <si>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</si>
  <si>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</si>
  <si>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</si>
  <si>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</si>
  <si>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</si>
  <si>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</si>
  <si>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</si>
  <si>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</si>
  <si>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</si>
  <si>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</si>
  <si>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</si>
  <si>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</si>
  <si>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</si>
  <si>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</si>
  <si>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</si>
  <si>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</si>
  <si>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</si>
  <si>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</si>
  <si>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</si>
  <si>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</si>
  <si>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</si>
  <si>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</si>
  <si>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</si>
  <si>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</si>
  <si>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</si>
  <si>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</si>
  <si>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</si>
  <si>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</si>
  <si>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</si>
  <si>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</si>
  <si>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</si>
  <si>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</si>
  <si>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</si>
  <si>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</si>
  <si>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</si>
  <si>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</si>
  <si>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</si>
  <si>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</si>
  <si>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</si>
  <si>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</si>
  <si>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</si>
  <si>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</si>
  <si>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</si>
  <si>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</si>
  <si>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</si>
  <si>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</si>
  <si>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</si>
  <si>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</si>
  <si>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</si>
  <si>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</si>
  <si>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</si>
  <si>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</si>
  <si>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</si>
  <si>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</si>
  <si>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</si>
  <si>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</si>
  <si>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</si>
  <si>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</si>
  <si>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</si>
  <si>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</si>
  <si>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</si>
  <si>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</si>
  <si>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</si>
  <si>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</si>
  <si>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</si>
  <si>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</si>
  <si>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</si>
  <si>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</si>
  <si>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</si>
  <si>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</si>
  <si>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</si>
  <si>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</si>
  <si>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</si>
  <si>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</si>
  <si>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</si>
  <si>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</si>
  <si>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</si>
  <si>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</si>
  <si>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</si>
  <si>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</si>
  <si>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</si>
  <si>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</si>
  <si>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</si>
  <si>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</si>
  <si>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</si>
  <si>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</si>
  <si>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</si>
  <si>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</si>
  <si>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</si>
  <si>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</si>
  <si>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</si>
  <si>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</si>
  <si>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</si>
  <si>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</si>
  <si>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</si>
  <si>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</si>
  <si>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</si>
  <si>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</si>
  <si>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</si>
  <si>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</si>
  <si>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</si>
  <si>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</si>
  <si>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</si>
  <si>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</si>
  <si>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</si>
  <si>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</si>
  <si>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</si>
  <si>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</si>
  <si>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</si>
  <si>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</si>
  <si>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</si>
  <si>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</si>
  <si>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</si>
  <si>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</si>
  <si>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</si>
  <si>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</si>
  <si>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</si>
  <si>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</si>
  <si>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</si>
  <si>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</si>
  <si>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</si>
  <si>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</si>
  <si>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</si>
  <si>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</si>
  <si>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</si>
  <si>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</si>
  <si>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</si>
  <si>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</si>
  <si>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</si>
  <si>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</si>
  <si>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</si>
  <si>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</si>
  <si>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</si>
  <si>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</si>
  <si>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</si>
  <si>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</si>
  <si>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</si>
  <si>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</si>
  <si>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</si>
  <si>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</si>
  <si>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</si>
  <si>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</si>
  <si>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</si>
  <si>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</si>
  <si>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</si>
  <si>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</si>
  <si>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</si>
  <si>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</si>
  <si>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</si>
  <si>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</si>
  <si>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</si>
  <si>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</si>
  <si>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</si>
  <si>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</si>
  <si>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</si>
  <si>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</si>
  <si>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</si>
  <si>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</si>
  <si>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</si>
  <si>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</si>
  <si>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</si>
  <si>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</si>
  <si>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</si>
  <si>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</si>
  <si>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</si>
  <si>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</si>
  <si>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</si>
  <si>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</si>
  <si>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</si>
  <si>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</si>
  <si>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</si>
  <si>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</si>
  <si>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</si>
  <si>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</si>
  <si>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</si>
  <si>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</si>
  <si>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</si>
  <si>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</si>
  <si>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</si>
  <si>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</si>
  <si>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</si>
  <si>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</si>
  <si>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</si>
  <si>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</si>
  <si>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</si>
  <si>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</si>
  <si>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</si>
  <si>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</si>
  <si>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</si>
  <si>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</si>
  <si>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</si>
  <si>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</si>
  <si>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</si>
  <si>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</si>
  <si>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</si>
  <si>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</si>
  <si>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</si>
  <si>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</si>
  <si>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</si>
  <si>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</si>
  <si>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</si>
  <si>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</si>
  <si>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</si>
  <si>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</si>
  <si>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</si>
  <si>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</si>
  <si>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</si>
  <si>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</si>
  <si>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</si>
  <si>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</si>
  <si>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</si>
  <si>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</si>
  <si>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</si>
  <si>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</si>
  <si>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</si>
  <si>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</si>
  <si>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</si>
  <si>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</si>
  <si>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</si>
  <si>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</si>
  <si>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</si>
  <si>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</si>
  <si>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</si>
  <si>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</si>
  <si>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</si>
  <si>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</si>
  <si>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</si>
  <si>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</si>
  <si>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</si>
  <si>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</si>
  <si>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</si>
  <si>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</si>
  <si>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</si>
  <si>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</si>
  <si>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</si>
  <si>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</si>
  <si>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</si>
  <si>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</si>
  <si>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</si>
  <si>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</si>
  <si>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</si>
  <si>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</si>
  <si>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</si>
  <si>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</si>
  <si>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</si>
  <si>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</si>
  <si>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</si>
  <si>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</si>
  <si>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</si>
  <si>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</si>
  <si>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</si>
  <si>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</si>
  <si>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</si>
  <si>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</si>
  <si>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</si>
  <si>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</si>
  <si>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</si>
  <si>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</si>
  <si>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</si>
  <si>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</si>
  <si>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</si>
  <si>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</si>
  <si>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</si>
  <si>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</si>
  <si>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</si>
  <si>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</si>
  <si>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</si>
  <si>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</si>
  <si>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</si>
  <si>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</si>
  <si>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</si>
  <si>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</si>
  <si>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</si>
  <si>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</si>
  <si>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</si>
  <si>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</si>
  <si>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</si>
  <si>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</si>
  <si>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</si>
  <si>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</si>
  <si>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</si>
  <si>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</si>
  <si>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</si>
  <si>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</si>
  <si>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</si>
  <si>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</si>
  <si>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</si>
  <si>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</si>
  <si>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</si>
  <si>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</si>
  <si>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</si>
  <si>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</si>
  <si>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</si>
  <si>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</si>
  <si>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</si>
  <si>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</si>
  <si>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</si>
  <si>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</si>
  <si>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</si>
  <si>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</si>
  <si>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</si>
  <si>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</si>
  <si>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</si>
  <si>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</si>
  <si>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</si>
  <si>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</si>
  <si>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</si>
  <si>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</si>
  <si>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</si>
  <si>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</si>
  <si>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</si>
  <si>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</si>
  <si>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</si>
  <si>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</si>
  <si>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</si>
  <si>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</si>
  <si>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</si>
  <si>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</si>
  <si>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</si>
  <si>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</si>
  <si>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</si>
  <si>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</si>
  <si>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</si>
  <si>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</si>
  <si>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</si>
  <si>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</si>
  <si>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</si>
  <si>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</si>
  <si>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</si>
  <si>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</si>
  <si>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</si>
  <si>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</si>
  <si>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</si>
  <si>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</si>
  <si>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</si>
  <si>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</si>
  <si>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</si>
  <si>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</si>
  <si>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</si>
  <si>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</si>
  <si>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</si>
  <si>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</si>
  <si>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</si>
  <si>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</si>
  <si>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</si>
  <si>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</si>
  <si>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</si>
  <si>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</si>
  <si>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</si>
  <si>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</si>
  <si>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</si>
  <si>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</si>
  <si>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</si>
  <si>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</si>
  <si>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</si>
  <si>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</si>
  <si>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</si>
  <si>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</si>
  <si>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</si>
  <si>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</si>
  <si>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</si>
  <si>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</si>
  <si>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</si>
  <si>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</si>
  <si>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</si>
  <si>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</si>
  <si>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</si>
  <si>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</si>
  <si>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</si>
  <si>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</si>
  <si>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</si>
  <si>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</si>
  <si>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</si>
  <si>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</si>
  <si>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</si>
  <si>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</si>
  <si>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</si>
  <si>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</si>
  <si>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</si>
  <si>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</si>
  <si>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</si>
  <si>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</si>
  <si>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</si>
  <si>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</si>
  <si>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</si>
  <si>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</si>
  <si>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</si>
  <si>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</si>
  <si>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</si>
  <si>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</si>
  <si>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</si>
  <si>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</si>
  <si>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</si>
  <si>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</si>
  <si>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</si>
  <si>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</si>
  <si>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</si>
  <si>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</si>
  <si>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</si>
  <si>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</si>
  <si>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</si>
  <si>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</si>
  <si>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</si>
  <si>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</si>
  <si>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</si>
  <si>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</si>
  <si>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</si>
  <si>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</si>
  <si>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</si>
  <si>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</si>
  <si>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</si>
  <si>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</si>
  <si>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</si>
  <si>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</si>
  <si>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</si>
  <si>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</si>
  <si>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</si>
  <si>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</si>
  <si>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</si>
  <si>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</si>
  <si>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</si>
  <si>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</si>
  <si>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</si>
  <si>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</si>
  <si>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</si>
  <si>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</si>
  <si>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</si>
  <si>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</si>
  <si>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</si>
  <si>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</si>
  <si>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</si>
  <si>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</si>
  <si>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</si>
  <si>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</si>
  <si>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</si>
  <si>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</si>
  <si>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</si>
  <si>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</si>
  <si>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</si>
  <si>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</si>
  <si>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</si>
  <si>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</si>
  <si>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</si>
  <si>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</si>
  <si>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</si>
  <si>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</si>
  <si>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</si>
  <si>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</si>
  <si>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</si>
  <si>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</si>
  <si>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</si>
  <si>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</si>
  <si>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</si>
  <si>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</si>
  <si>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</si>
  <si>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</si>
  <si>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</si>
  <si>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</si>
  <si>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</si>
  <si>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</si>
  <si>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</si>
  <si>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</si>
  <si>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</si>
  <si>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</si>
  <si>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</si>
  <si>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</si>
  <si>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</si>
  <si>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</si>
  <si>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</si>
  <si>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</si>
  <si>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</si>
  <si>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</si>
  <si>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</si>
  <si>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</si>
  <si>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</si>
  <si>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</si>
  <si>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</si>
  <si>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</si>
  <si>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</si>
  <si>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</si>
  <si>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</si>
  <si>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</si>
  <si>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</si>
  <si>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</si>
  <si>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</si>
  <si>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</si>
  <si>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</si>
  <si>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</si>
  <si>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</si>
  <si>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</si>
  <si>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</si>
  <si>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</si>
  <si>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</si>
  <si>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</si>
  <si>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</si>
  <si>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</si>
  <si>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</si>
  <si>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</si>
  <si>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</si>
  <si>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</si>
  <si>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</si>
  <si>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</si>
  <si>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</si>
  <si>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</si>
  <si>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</si>
  <si>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</si>
  <si>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</si>
  <si>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</si>
  <si>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</si>
  <si>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</si>
  <si>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</si>
  <si>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</si>
  <si>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</si>
  <si>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</si>
  <si>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</si>
  <si>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</si>
  <si>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</si>
  <si>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</si>
  <si>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</si>
  <si>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</si>
  <si>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</si>
  <si>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</si>
  <si>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</si>
  <si>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</si>
  <si>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</si>
  <si>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</si>
  <si>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</si>
  <si>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</si>
  <si>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</si>
  <si>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</si>
  <si>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</si>
  <si>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</si>
  <si>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</si>
  <si>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</si>
  <si>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</si>
  <si>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</si>
  <si>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</si>
  <si>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</si>
  <si>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</si>
  <si>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</si>
  <si>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</si>
  <si>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</si>
  <si>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</si>
  <si>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</si>
  <si>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</si>
  <si>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</si>
  <si>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</si>
  <si>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</si>
  <si>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</si>
  <si>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</si>
  <si>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</si>
  <si>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</si>
  <si>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</si>
  <si>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</si>
  <si>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</si>
  <si>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</si>
  <si>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</si>
  <si>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</si>
  <si>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</si>
  <si>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</si>
  <si>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</si>
  <si>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</si>
  <si>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</si>
  <si>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</si>
  <si>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</si>
  <si>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</si>
  <si>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</si>
  <si>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</si>
  <si>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</si>
  <si>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</si>
  <si>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</si>
  <si>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</si>
  <si>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</si>
  <si>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</si>
  <si>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</si>
  <si>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</si>
  <si>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</si>
  <si>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</si>
  <si>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</si>
  <si>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</si>
  <si>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</si>
  <si>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</si>
  <si>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</si>
  <si>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</si>
  <si>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</si>
  <si>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</si>
  <si>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</si>
  <si>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</si>
  <si>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</si>
  <si>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</si>
  <si>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</si>
  <si>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</si>
  <si>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</si>
  <si>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</si>
  <si>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</si>
  <si>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</si>
  <si>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</si>
  <si>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</si>
  <si>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</si>
  <si>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</si>
  <si>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</si>
  <si>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</si>
  <si>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</si>
  <si>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</si>
  <si>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</si>
  <si>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</si>
  <si>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</si>
  <si>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</si>
  <si>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</si>
  <si>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</si>
  <si>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</si>
  <si>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</si>
  <si>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</si>
  <si>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</si>
  <si>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</si>
  <si>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</si>
  <si>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</si>
  <si>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</si>
  <si>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</si>
  <si>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</si>
  <si>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</si>
  <si>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</si>
  <si>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</si>
  <si>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</si>
  <si>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</si>
  <si>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</si>
  <si>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</si>
  <si>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</si>
  <si>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</si>
  <si>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</si>
  <si>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</si>
  <si>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</si>
  <si>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</si>
  <si>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</si>
  <si>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</si>
  <si>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</si>
  <si>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</si>
  <si>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</si>
  <si>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</si>
  <si>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</si>
  <si>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</si>
  <si>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</si>
  <si>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</si>
  <si>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</si>
  <si>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</si>
  <si>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</si>
  <si>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</si>
  <si>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</si>
  <si>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</si>
  <si>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</si>
  <si>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</si>
  <si>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</si>
  <si>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</si>
  <si>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</si>
  <si>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</si>
  <si>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</si>
  <si>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</si>
  <si>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</si>
  <si>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</si>
  <si>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</si>
  <si>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</si>
  <si>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</si>
  <si>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</si>
  <si>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</si>
  <si>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</si>
  <si>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</si>
  <si>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</si>
  <si>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</si>
  <si>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</si>
  <si>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</si>
  <si>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</si>
  <si>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</si>
  <si>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</si>
  <si>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</si>
  <si>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</si>
  <si>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</si>
  <si>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</si>
  <si>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</si>
  <si>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</si>
  <si>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</si>
  <si>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</si>
  <si>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</si>
  <si>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</si>
  <si>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</si>
  <si>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</si>
  <si>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</si>
  <si>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</si>
  <si>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</si>
  <si>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</si>
  <si>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</si>
  <si>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</si>
  <si>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</si>
  <si>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</si>
  <si>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</si>
  <si>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</si>
  <si>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</si>
  <si>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</si>
  <si>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</si>
  <si>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</si>
  <si>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</si>
  <si>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</si>
  <si>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</si>
  <si>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</si>
  <si>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</si>
  <si>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</si>
  <si>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</si>
  <si>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</si>
  <si>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</si>
  <si>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</si>
  <si>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</si>
  <si>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</si>
  <si>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</si>
  <si>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</si>
  <si>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</si>
  <si>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</si>
  <si>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</si>
  <si>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</si>
  <si>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</si>
  <si>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</si>
  <si>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</si>
  <si>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</si>
  <si>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</si>
  <si>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</si>
  <si>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</si>
  <si>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</si>
  <si>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</si>
  <si>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</si>
  <si>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</si>
  <si>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</si>
  <si>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</si>
  <si>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</si>
  <si>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</si>
  <si>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</si>
  <si>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</si>
  <si>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</si>
  <si>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</si>
  <si>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</si>
  <si>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</si>
  <si>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</si>
  <si>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</si>
  <si>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</si>
  <si>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</si>
  <si>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</si>
  <si>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</si>
  <si>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</si>
  <si>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</si>
  <si>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</si>
  <si>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</si>
  <si>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</si>
  <si>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</si>
  <si>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</si>
  <si>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</si>
  <si>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</si>
  <si>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</si>
  <si>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</si>
  <si>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</si>
  <si>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</si>
  <si>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</si>
  <si>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</si>
  <si>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</si>
  <si>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</si>
  <si>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</si>
  <si>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</si>
  <si>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</si>
  <si>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</si>
  <si>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</si>
  <si>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</si>
  <si>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</si>
  <si>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</si>
  <si>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</si>
  <si>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</si>
  <si>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</si>
  <si>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</si>
  <si>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</si>
  <si>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</si>
  <si>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</si>
  <si>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</si>
  <si>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</si>
  <si>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</si>
  <si>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</si>
  <si>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</si>
  <si>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</si>
  <si>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</si>
  <si>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</si>
  <si>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</si>
  <si>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</si>
  <si>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</si>
  <si>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</si>
  <si>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</si>
  <si>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</si>
  <si>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</si>
  <si>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</si>
  <si>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</si>
  <si>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</si>
  <si>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</si>
  <si>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</si>
  <si>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</si>
  <si>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</si>
  <si>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</si>
  <si>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</si>
  <si>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</si>
  <si>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</si>
  <si>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</si>
  <si>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</si>
  <si>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</si>
  <si>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</si>
  <si>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</si>
  <si>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</si>
  <si>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</si>
  <si>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</si>
  <si>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</si>
  <si>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</si>
  <si>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</si>
  <si>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</si>
  <si>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</si>
  <si>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</si>
  <si>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</si>
  <si>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</si>
  <si>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</si>
  <si>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</si>
  <si>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</si>
  <si>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</si>
  <si>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</si>
  <si>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</si>
  <si>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</si>
  <si>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</si>
  <si>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</si>
  <si>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</si>
  <si>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</si>
  <si>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</si>
  <si>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</si>
  <si>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</si>
  <si>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</si>
  <si>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</si>
  <si>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</si>
  <si>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</si>
  <si>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</si>
  <si>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</si>
  <si>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</si>
  <si>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</si>
  <si>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</si>
  <si>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</si>
  <si>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</si>
  <si>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</si>
  <si>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</si>
  <si>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</si>
  <si>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</si>
  <si>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</si>
  <si>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</si>
  <si>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</si>
  <si>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</si>
  <si>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</si>
  <si>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</si>
  <si>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</si>
  <si>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</si>
  <si>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</si>
  <si>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</si>
  <si>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</si>
  <si>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</si>
  <si>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</si>
  <si>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</si>
  <si>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</si>
  <si>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</si>
  <si>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</si>
  <si>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</si>
  <si>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</si>
  <si>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</si>
  <si>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</si>
  <si>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</si>
  <si>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</si>
  <si>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</si>
  <si>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</si>
  <si>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</si>
  <si>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</si>
  <si>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</si>
  <si>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</si>
  <si>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</si>
  <si>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</si>
  <si>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</si>
  <si>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</si>
  <si>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</si>
  <si>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</si>
  <si>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</si>
  <si>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</si>
  <si>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</si>
  <si>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</si>
  <si>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</si>
  <si>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</si>
  <si>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</si>
  <si>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</si>
  <si>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</si>
  <si>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</si>
  <si>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</si>
  <si>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</si>
  <si>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</si>
  <si>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</si>
  <si>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</si>
  <si>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</si>
  <si>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</si>
  <si>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</si>
  <si>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</si>
  <si>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</si>
  <si>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</si>
  <si>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</si>
  <si>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</si>
  <si>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</si>
  <si>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</si>
  <si>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</si>
  <si>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</si>
  <si>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</si>
  <si>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</si>
  <si>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</si>
  <si>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</si>
  <si>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</si>
  <si>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</si>
  <si>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</si>
  <si>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</si>
  <si>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</si>
  <si>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</si>
  <si>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</si>
  <si>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</si>
  <si>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</si>
  <si>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</si>
  <si>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</si>
  <si>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</si>
  <si>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</si>
  <si>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</si>
  <si>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</si>
  <si>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</si>
  <si>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</si>
  <si>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</si>
  <si>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</si>
  <si>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</si>
  <si>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</si>
  <si>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</si>
  <si>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</si>
  <si>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</si>
  <si>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</si>
  <si>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</si>
  <si>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</si>
  <si>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</si>
  <si>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</si>
  <si>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</si>
  <si>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</si>
  <si>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</si>
  <si>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</si>
  <si>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</si>
  <si>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</si>
  <si>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</si>
  <si>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</si>
  <si>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</si>
  <si>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</si>
  <si>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</si>
  <si>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</si>
  <si>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</si>
  <si>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</si>
  <si>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</si>
  <si>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</si>
  <si>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</si>
  <si>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</si>
  <si>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</si>
  <si>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</si>
  <si>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</si>
  <si>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</si>
  <si>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</si>
  <si>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</si>
  <si>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</si>
  <si>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</si>
  <si>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</si>
  <si>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</si>
  <si>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</si>
  <si>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</si>
  <si>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</si>
  <si>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</si>
  <si>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</si>
  <si>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</si>
  <si>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</si>
  <si>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</si>
  <si>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</si>
  <si>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</si>
  <si>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</si>
  <si>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</si>
  <si>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</si>
  <si>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</si>
  <si>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</si>
  <si>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</si>
  <si>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</si>
  <si>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</si>
  <si>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</si>
  <si>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</si>
  <si>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</si>
  <si>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</si>
  <si>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</si>
  <si>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</si>
  <si>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</si>
  <si>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</si>
  <si>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</si>
  <si>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</si>
  <si>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</si>
  <si>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</si>
  <si>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</si>
  <si>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</si>
  <si>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</si>
  <si>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</si>
  <si>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</si>
  <si>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</si>
  <si>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</si>
  <si>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</si>
  <si>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</si>
  <si>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</si>
  <si>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</si>
  <si>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</si>
  <si>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</si>
  <si>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</si>
  <si>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</si>
  <si>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</si>
  <si>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</si>
  <si>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</si>
  <si>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</si>
  <si>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</si>
  <si>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</si>
  <si>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</si>
  <si>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</si>
  <si>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</si>
  <si>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</si>
  <si>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</si>
  <si>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</si>
  <si>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</si>
  <si>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</si>
  <si>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</si>
  <si>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</si>
  <si>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</si>
  <si>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</si>
  <si>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</si>
  <si>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</si>
  <si>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</si>
  <si>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</si>
  <si>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</si>
  <si>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</si>
  <si>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</si>
  <si>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</si>
  <si>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</si>
  <si>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</si>
  <si>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</si>
  <si>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</si>
  <si>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</si>
  <si>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</si>
  <si>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</si>
  <si>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</si>
  <si>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</si>
  <si>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</si>
  <si>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</si>
  <si>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</si>
  <si>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</si>
  <si>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</si>
  <si>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</si>
  <si>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</si>
  <si>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</si>
  <si>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</si>
  <si>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</si>
  <si>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</si>
  <si>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</si>
  <si>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</si>
  <si>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</si>
  <si>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</si>
  <si>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</si>
  <si>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</si>
  <si>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</si>
  <si>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</si>
  <si>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</si>
  <si>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</si>
  <si>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</si>
  <si>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</si>
  <si>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</si>
  <si>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</si>
  <si>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</si>
  <si>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</si>
  <si>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</si>
  <si>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</si>
  <si>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</si>
  <si>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</si>
  <si>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</si>
  <si>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</si>
  <si>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</si>
  <si>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</si>
  <si>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</si>
  <si>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</si>
  <si>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</si>
  <si>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</si>
  <si>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</si>
  <si>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</si>
  <si>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</si>
  <si>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</si>
  <si>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</si>
  <si>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</si>
  <si>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</si>
  <si>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</si>
  <si>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</si>
  <si>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</si>
  <si>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</si>
  <si>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</si>
  <si>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</si>
  <si>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</si>
  <si>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</si>
  <si>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</si>
  <si>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</si>
  <si>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</si>
  <si>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</si>
  <si>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</si>
  <si>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</si>
  <si>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</si>
  <si>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</si>
  <si>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</si>
  <si>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</si>
  <si>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</si>
  <si>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</si>
  <si>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</si>
  <si>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</si>
  <si>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</si>
  <si>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</si>
  <si>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</si>
  <si>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</si>
  <si>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</si>
  <si>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</si>
  <si>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</si>
  <si>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</si>
  <si>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</si>
  <si>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</si>
  <si>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</si>
  <si>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</si>
  <si>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</si>
  <si>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</si>
  <si>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</si>
  <si>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</si>
  <si>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</si>
  <si>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</si>
  <si>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</si>
  <si>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</si>
  <si>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</si>
  <si>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</si>
  <si>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</si>
  <si>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</si>
  <si>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</si>
  <si>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</si>
  <si>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</si>
  <si>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</si>
  <si>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</si>
  <si>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</si>
  <si>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</si>
  <si>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</si>
  <si>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</si>
  <si>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</si>
  <si>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</si>
  <si>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</si>
  <si>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</si>
  <si>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</si>
  <si>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</si>
  <si>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</si>
  <si>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</si>
  <si>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</si>
  <si>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</si>
  <si>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</si>
  <si>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</si>
  <si>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</si>
  <si>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</si>
  <si>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</si>
  <si>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</si>
  <si>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</si>
  <si>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</si>
  <si>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</si>
  <si>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</si>
  <si>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</si>
  <si>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</si>
  <si>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</si>
  <si>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</si>
  <si>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</si>
  <si>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</si>
  <si>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</si>
  <si>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</si>
  <si>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</si>
  <si>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</si>
  <si>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</si>
  <si>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</si>
  <si>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</si>
  <si>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</si>
  <si>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</si>
  <si>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</si>
  <si>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</si>
  <si>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</si>
  <si>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</si>
  <si>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</si>
  <si>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</si>
  <si>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</si>
  <si>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</si>
  <si>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</si>
  <si>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</si>
  <si>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</si>
  <si>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</si>
  <si>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</si>
  <si>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</si>
  <si>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</si>
  <si>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</si>
  <si>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</si>
  <si>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</si>
  <si>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</si>
  <si>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</si>
  <si>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</si>
  <si>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</si>
  <si>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</si>
  <si>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</si>
  <si>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</si>
  <si>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</si>
  <si>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</si>
  <si>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</si>
  <si>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</si>
  <si>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</si>
  <si>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</si>
  <si>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</si>
  <si>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</si>
  <si>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</si>
  <si>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</si>
  <si>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</si>
  <si>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</si>
  <si>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</si>
  <si>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</si>
  <si>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</si>
  <si>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</si>
  <si>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</si>
  <si>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</si>
  <si>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</si>
  <si>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</si>
  <si>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</si>
  <si>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</si>
  <si>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</si>
  <si>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</si>
  <si>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</si>
  <si>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</si>
  <si>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</si>
  <si>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</si>
  <si>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</si>
  <si>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</si>
  <si>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</si>
  <si>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</si>
  <si>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</si>
  <si>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</si>
  <si>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</si>
  <si>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</si>
  <si>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</si>
  <si>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</si>
  <si>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</si>
  <si>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</si>
  <si>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</si>
  <si>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</si>
  <si>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</si>
  <si>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</si>
  <si>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</si>
  <si>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</si>
  <si>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</si>
  <si>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</si>
  <si>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</si>
  <si>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</si>
  <si>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</si>
  <si>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</si>
  <si>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</si>
  <si>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</si>
  <si>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</si>
  <si>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</si>
  <si>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</si>
  <si>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</si>
  <si>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</si>
  <si>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</si>
  <si>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</si>
  <si>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</si>
  <si>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</si>
  <si>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</si>
  <si>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</si>
  <si>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</si>
  <si>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</si>
  <si>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</si>
  <si>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</si>
  <si>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</si>
  <si>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</si>
  <si>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</si>
  <si>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</si>
  <si>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</si>
  <si>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</si>
  <si>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</si>
  <si>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</si>
  <si>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</si>
  <si>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</si>
  <si>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</si>
  <si>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</si>
  <si>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</si>
  <si>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</si>
  <si>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</si>
  <si>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</si>
  <si>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</si>
  <si>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</si>
  <si>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</si>
  <si>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</si>
  <si>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</si>
  <si>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</si>
  <si>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</si>
  <si>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</si>
  <si>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</si>
  <si>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</si>
  <si>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</si>
  <si>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</si>
  <si>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</si>
  <si>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</si>
  <si>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</si>
  <si>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</si>
  <si>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</si>
  <si>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</si>
  <si>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</si>
  <si>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</si>
  <si>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</si>
  <si>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</si>
  <si>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</si>
  <si>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</si>
  <si>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</si>
  <si>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</si>
  <si>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</si>
  <si>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</si>
  <si>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</si>
  <si>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</si>
  <si>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</si>
  <si>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</si>
  <si>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</si>
  <si>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</si>
  <si>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</si>
  <si>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</si>
  <si>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</si>
  <si>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</si>
  <si>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</si>
  <si>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</si>
  <si>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</si>
  <si>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</si>
  <si>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</si>
  <si>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</si>
  <si>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</si>
  <si>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</si>
  <si>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</si>
  <si>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</si>
  <si>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</si>
  <si>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</si>
  <si>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</si>
  <si>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</si>
  <si>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</si>
  <si>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</si>
  <si>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</si>
  <si>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</si>
  <si>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</si>
  <si>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</si>
  <si>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</si>
  <si>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</si>
  <si>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</si>
  <si>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</si>
  <si>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</si>
  <si>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</si>
  <si>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</si>
  <si>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</si>
  <si>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</si>
  <si>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</si>
  <si>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</si>
  <si>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</si>
  <si>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</si>
  <si>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</si>
  <si>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</si>
  <si>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</si>
  <si>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</si>
  <si>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</si>
  <si>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</si>
  <si>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</si>
  <si>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</si>
  <si>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</si>
  <si>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</si>
  <si>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</si>
  <si>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</si>
  <si>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</si>
  <si>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</si>
  <si>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</si>
  <si>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</si>
  <si>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</si>
  <si>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</si>
  <si>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</si>
  <si>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</si>
  <si>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</si>
  <si>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</si>
  <si>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</si>
  <si>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</si>
  <si>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</si>
  <si>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</si>
  <si>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</si>
  <si>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</si>
  <si>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</si>
  <si>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</si>
  <si>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</si>
  <si>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</si>
  <si>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</si>
  <si>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</si>
  <si>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</si>
  <si>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</si>
  <si>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</si>
  <si>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</si>
  <si>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</si>
  <si>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</si>
  <si>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</si>
  <si>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</si>
  <si>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</si>
  <si>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</si>
  <si>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</si>
  <si>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</si>
  <si>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</si>
  <si>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</si>
  <si>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</si>
  <si>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</si>
  <si>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</si>
  <si>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</si>
  <si>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</si>
  <si>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</si>
  <si>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</si>
  <si>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</si>
  <si>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</si>
  <si>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</si>
  <si>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</si>
  <si>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</si>
  <si>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</si>
  <si>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</si>
  <si>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</si>
  <si>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</si>
  <si>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</si>
  <si>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</si>
  <si>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</si>
  <si>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</si>
  <si>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</si>
  <si>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</si>
  <si>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</si>
  <si>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</si>
  <si>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</si>
  <si>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</si>
  <si>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</si>
  <si>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</si>
  <si>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</si>
  <si>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</si>
  <si>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</si>
  <si>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</si>
  <si>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</si>
  <si>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</si>
  <si>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</si>
  <si>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</si>
  <si>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</si>
  <si>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</si>
  <si>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</si>
  <si>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</si>
  <si>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</si>
  <si>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</si>
  <si>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</si>
  <si>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</si>
  <si>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</si>
  <si>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</si>
  <si>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</si>
  <si>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</si>
  <si>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</si>
  <si>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</si>
  <si>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</si>
  <si>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</si>
  <si>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</si>
  <si>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</si>
  <si>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</si>
  <si>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</si>
  <si>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</si>
  <si>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</si>
  <si>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</si>
  <si>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</si>
  <si>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</si>
  <si>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</si>
  <si>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</si>
  <si>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</si>
  <si>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</si>
  <si>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</si>
  <si>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</si>
  <si>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</si>
  <si>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</si>
  <si>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</si>
  <si>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</si>
  <si>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</si>
  <si>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</si>
  <si>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</si>
  <si>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</si>
  <si>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</si>
  <si>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</si>
  <si>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</si>
  <si>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</si>
  <si>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</si>
  <si>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</si>
  <si>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</si>
  <si>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</si>
  <si>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</si>
  <si>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</si>
  <si>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</si>
  <si>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</si>
  <si>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</si>
  <si>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</si>
  <si>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</si>
  <si>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</si>
  <si>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</si>
  <si>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</si>
  <si>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</si>
  <si>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</si>
  <si>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</si>
  <si>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</si>
  <si>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</si>
  <si>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</si>
  <si>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</si>
  <si>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</si>
  <si>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</si>
  <si>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</si>
  <si>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</si>
  <si>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</si>
  <si>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</si>
  <si>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</si>
  <si>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</si>
  <si>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</si>
  <si>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</si>
  <si>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</si>
  <si>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</si>
  <si>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</si>
  <si>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</si>
  <si>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</si>
  <si>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</si>
  <si>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</si>
  <si>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</si>
  <si>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</si>
  <si>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</si>
  <si>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</si>
  <si>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</si>
  <si>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</si>
  <si>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</si>
  <si>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</si>
  <si>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</si>
  <si>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</si>
  <si>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</si>
  <si>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</si>
  <si>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</si>
  <si>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</si>
  <si>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</si>
  <si>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</si>
  <si>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</si>
  <si>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</si>
  <si>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</si>
  <si>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</si>
  <si>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</si>
  <si>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</si>
  <si>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</si>
  <si>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</si>
  <si>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</si>
  <si>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</si>
  <si>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</si>
  <si>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</si>
  <si>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</si>
  <si>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</si>
  <si>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</si>
  <si>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</si>
  <si>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</si>
  <si>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</si>
  <si>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</si>
  <si>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</si>
  <si>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</si>
  <si>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</si>
  <si>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</si>
  <si>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</si>
  <si>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</si>
  <si>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</si>
  <si>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</si>
  <si>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</si>
  <si>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</si>
  <si>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</si>
  <si>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</si>
  <si>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</si>
  <si>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</si>
  <si>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</si>
  <si>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</si>
  <si>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</si>
  <si>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</si>
  <si>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</si>
  <si>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</si>
  <si>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</si>
  <si>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</si>
  <si>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</si>
  <si>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</si>
  <si>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</si>
  <si>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</si>
  <si>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</si>
  <si>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</si>
  <si>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</si>
  <si>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</si>
  <si>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</si>
  <si>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</si>
  <si>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</si>
  <si>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</si>
  <si>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</si>
  <si>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</si>
  <si>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</si>
  <si>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</si>
  <si>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</si>
  <si>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</si>
  <si>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</si>
  <si>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</si>
  <si>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</si>
  <si>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</si>
  <si>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</si>
  <si>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</si>
  <si>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</si>
  <si>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</si>
  <si>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</si>
  <si>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</si>
  <si>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</si>
  <si>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</si>
  <si>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</si>
  <si>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</si>
  <si>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</si>
  <si>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</si>
  <si>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</si>
  <si>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</si>
  <si>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</si>
  <si>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</si>
  <si>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</si>
  <si>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</si>
  <si>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</si>
  <si>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</si>
  <si>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</si>
  <si>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</si>
  <si>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</si>
  <si>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</si>
  <si>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</si>
  <si>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</si>
  <si>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</si>
  <si>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</si>
  <si>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</si>
  <si>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</si>
  <si>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</si>
  <si>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</si>
  <si>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</si>
  <si>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</si>
  <si>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</si>
  <si>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</si>
  <si>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</si>
  <si>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</si>
  <si>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</si>
  <si>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</si>
  <si>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</si>
  <si>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</si>
  <si>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</si>
  <si>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</si>
  <si>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</si>
  <si>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</si>
  <si>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</si>
  <si>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</si>
  <si>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</si>
  <si>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</si>
  <si>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</si>
  <si>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</si>
  <si>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</si>
  <si>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</si>
  <si>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</si>
  <si>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</si>
  <si>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</si>
  <si>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</si>
  <si>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</si>
  <si>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</si>
  <si>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</si>
  <si>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</si>
  <si>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</si>
  <si>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</si>
  <si>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</si>
  <si>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</si>
  <si>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</si>
  <si>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</si>
  <si>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</si>
  <si>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</si>
  <si>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</si>
  <si>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</si>
  <si>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</si>
  <si>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</si>
  <si>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</si>
  <si>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</si>
  <si>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</si>
  <si>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</si>
  <si>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</si>
  <si>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</si>
  <si>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</si>
  <si>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</si>
  <si>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</si>
  <si>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</si>
  <si>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</si>
  <si>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</si>
  <si>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</si>
  <si>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</si>
  <si>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</si>
  <si>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</si>
  <si>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</si>
  <si>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</si>
  <si>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</si>
  <si>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</si>
  <si>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</si>
  <si>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</si>
  <si>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</si>
  <si>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</si>
  <si>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</si>
  <si>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</si>
  <si>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</si>
  <si>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</si>
  <si>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</si>
  <si>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</si>
  <si>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</si>
  <si>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</si>
  <si>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</si>
  <si>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</si>
  <si>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</si>
  <si>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</si>
  <si>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</si>
  <si>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</si>
  <si>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</si>
  <si>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</si>
  <si>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</si>
  <si>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</si>
  <si>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</si>
  <si>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</si>
  <si>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</si>
  <si>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</si>
  <si>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</si>
  <si>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</si>
  <si>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</si>
  <si>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</si>
  <si>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</si>
  <si>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</si>
  <si>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</si>
  <si>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</si>
  <si>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</si>
  <si>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</si>
  <si>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</si>
  <si>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</si>
  <si>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</si>
  <si>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</si>
  <si>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</si>
  <si>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</si>
  <si>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</si>
  <si>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</si>
  <si>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</si>
  <si>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</si>
  <si>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</si>
  <si>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</si>
  <si>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</si>
  <si>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</si>
  <si>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</si>
  <si>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</si>
  <si>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</si>
  <si>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</si>
  <si>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</si>
  <si>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</si>
  <si>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</si>
  <si>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</si>
  <si>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</si>
  <si>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</si>
  <si>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</si>
  <si>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</si>
  <si>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</si>
  <si>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</si>
  <si>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</si>
  <si>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</si>
  <si>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</si>
  <si>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</si>
  <si>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</si>
  <si>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</si>
  <si>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</si>
  <si>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</si>
  <si>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</si>
  <si>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</si>
  <si>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</si>
  <si>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</si>
  <si>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</si>
  <si>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</si>
  <si>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</si>
  <si>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</si>
  <si>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</si>
  <si>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</si>
  <si>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</si>
  <si>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</si>
  <si>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</si>
  <si>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</si>
  <si>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</si>
  <si>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</si>
  <si>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</si>
  <si>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</si>
  <si>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</si>
  <si>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</si>
  <si>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</si>
  <si>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</si>
  <si>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</si>
  <si>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</si>
  <si>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</si>
  <si>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</si>
  <si>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</si>
  <si>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</si>
  <si>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</si>
  <si>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</si>
  <si>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</si>
  <si>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</si>
  <si>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</si>
  <si>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</si>
  <si>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</si>
  <si>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</si>
  <si>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</si>
  <si>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</si>
  <si>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</si>
  <si>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</si>
  <si>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</si>
  <si>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</si>
  <si>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</si>
  <si>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</si>
  <si>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</si>
  <si>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</si>
  <si>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</si>
  <si>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</si>
  <si>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</si>
  <si>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</si>
  <si>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</si>
  <si>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</si>
  <si>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</si>
  <si>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</si>
  <si>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</si>
  <si>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</si>
  <si>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</si>
  <si>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</si>
  <si>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</si>
  <si>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</si>
  <si>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</si>
  <si>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</si>
  <si>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</si>
  <si>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</si>
  <si>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</si>
  <si>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</si>
  <si>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</si>
  <si>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</si>
  <si>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</si>
  <si>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</si>
  <si>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</si>
  <si>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</si>
  <si>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</si>
  <si>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</si>
  <si>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</si>
  <si>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</si>
  <si>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</si>
  <si>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</si>
  <si>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</si>
  <si>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</si>
  <si>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</si>
  <si>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</si>
  <si>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</si>
  <si>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</si>
  <si>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</si>
  <si>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</si>
  <si>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</si>
  <si>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</si>
  <si>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</si>
  <si>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</si>
  <si>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</si>
  <si>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</si>
  <si>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</si>
  <si>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</si>
  <si>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</si>
  <si>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</si>
  <si>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</si>
  <si>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</si>
  <si>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</si>
  <si>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</si>
  <si>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</si>
  <si>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</si>
  <si>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</si>
  <si>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</si>
  <si>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</si>
  <si>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</si>
  <si>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</si>
  <si>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</si>
  <si>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</si>
  <si>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</si>
  <si>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</si>
  <si>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</si>
  <si>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</si>
  <si>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</si>
  <si>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</si>
  <si>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</si>
  <si>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</si>
  <si>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</si>
  <si>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</si>
  <si>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</si>
  <si>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</si>
  <si>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</si>
  <si>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</si>
  <si>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</si>
  <si>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</si>
  <si>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</si>
  <si>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</si>
  <si>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</si>
  <si>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</si>
  <si>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</si>
  <si>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</si>
  <si>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</si>
  <si>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</si>
  <si>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</si>
  <si>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</si>
  <si>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</si>
  <si>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</si>
  <si>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</si>
  <si>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</si>
  <si>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</si>
  <si>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</si>
  <si>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</si>
  <si>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</si>
  <si>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</si>
  <si>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</si>
  <si>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</si>
  <si>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</si>
  <si>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</si>
  <si>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</si>
  <si>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</si>
  <si>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</si>
  <si>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</si>
  <si>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</si>
  <si>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</si>
  <si>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</si>
  <si>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</si>
  <si>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</si>
  <si>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</si>
  <si>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</si>
  <si>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</si>
  <si>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</si>
  <si>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</si>
  <si>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</si>
  <si>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</si>
  <si>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</si>
  <si>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</si>
  <si>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</si>
  <si>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</si>
  <si>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</si>
  <si>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</si>
  <si>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</si>
  <si>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</si>
  <si>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</si>
  <si>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</si>
  <si>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</si>
  <si>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</si>
  <si>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</si>
  <si>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</si>
  <si>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</si>
  <si>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</si>
  <si>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</si>
  <si>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</si>
  <si>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</si>
  <si>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</si>
  <si>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</si>
  <si>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</si>
  <si>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</si>
  <si>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</si>
  <si>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</si>
  <si>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</si>
  <si>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</si>
  <si>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</si>
  <si>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</si>
  <si>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</si>
  <si>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</si>
  <si>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</si>
  <si>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</si>
  <si>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</si>
  <si>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</si>
  <si>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</si>
  <si>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</si>
  <si>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</si>
  <si>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</si>
  <si>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</si>
  <si>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</si>
  <si>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</si>
  <si>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</si>
  <si>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</si>
  <si>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</si>
  <si>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</si>
  <si>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</si>
  <si>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</si>
  <si>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</si>
  <si>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</si>
  <si>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</si>
  <si>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</si>
  <si>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</si>
  <si>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</si>
  <si>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</si>
  <si>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</si>
  <si>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</si>
  <si>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</si>
  <si>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</si>
  <si>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</si>
  <si>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</si>
  <si>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</si>
  <si>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</si>
  <si>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</si>
  <si>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</si>
  <si>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</si>
  <si>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</si>
  <si>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</si>
  <si>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</si>
  <si>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</si>
  <si>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</si>
  <si>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</si>
  <si>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</si>
  <si>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</si>
  <si>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</si>
  <si>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</si>
  <si>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</si>
  <si>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</si>
  <si>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</si>
  <si>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</si>
  <si>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</si>
  <si>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</si>
  <si>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</si>
  <si>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</si>
  <si>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</si>
  <si>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</si>
  <si>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</si>
  <si>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</si>
  <si>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</si>
  <si>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</si>
  <si>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</si>
  <si>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</si>
  <si>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</si>
  <si>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</si>
  <si>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</si>
  <si>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</si>
  <si>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</si>
  <si>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</si>
  <si>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</si>
  <si>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</si>
  <si>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</si>
  <si>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</si>
  <si>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</si>
  <si>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</si>
  <si>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</si>
  <si>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</si>
  <si>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</si>
  <si>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</si>
  <si>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</si>
  <si>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</si>
  <si>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</si>
  <si>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</si>
  <si>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</si>
  <si>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</si>
  <si>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</si>
  <si>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</si>
  <si>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</si>
  <si>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</si>
  <si>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</si>
  <si>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</si>
  <si>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</si>
  <si>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</si>
  <si>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</si>
  <si>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</si>
  <si>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</si>
  <si>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</si>
  <si>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</si>
  <si>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</si>
  <si>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</si>
  <si>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</si>
  <si>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</si>
  <si>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</si>
  <si>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</si>
  <si>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</si>
  <si>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</si>
  <si>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</si>
  <si>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</si>
  <si>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</si>
  <si>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</si>
  <si>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</si>
  <si>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</si>
  <si>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</si>
  <si>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</si>
  <si>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</si>
  <si>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</si>
  <si>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</si>
  <si>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</si>
  <si>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</si>
  <si>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</si>
  <si>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</si>
  <si>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</si>
  <si>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</si>
  <si>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</si>
  <si>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</si>
  <si>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</si>
  <si>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</si>
  <si>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</si>
  <si>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</si>
  <si>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</si>
  <si>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</si>
  <si>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</si>
  <si>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</si>
  <si>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</si>
  <si>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</si>
  <si>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</si>
  <si>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</si>
  <si>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</si>
  <si>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</si>
  <si>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</si>
  <si>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</si>
  <si>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</si>
  <si>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</si>
  <si>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</si>
  <si>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</si>
  <si>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</si>
  <si>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</si>
  <si>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</si>
  <si>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</si>
  <si>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</si>
  <si>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</si>
  <si>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</si>
  <si>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</si>
  <si>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</si>
  <si>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</si>
  <si>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</si>
  <si>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</si>
  <si>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</si>
  <si>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</si>
  <si>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</si>
  <si>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</si>
  <si>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</si>
  <si>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</si>
  <si>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</si>
  <si>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</si>
  <si>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</si>
  <si>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</si>
  <si>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</si>
  <si>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</si>
  <si>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</si>
  <si>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</si>
  <si>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</si>
  <si>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</si>
  <si>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</si>
  <si>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</si>
  <si>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</si>
  <si>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</si>
  <si>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</si>
  <si>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</si>
  <si>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</si>
  <si>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</si>
  <si>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</si>
  <si>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</si>
  <si>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</si>
  <si>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</si>
  <si>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</si>
  <si>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</si>
  <si>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</si>
  <si>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</si>
  <si>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</si>
  <si>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</si>
  <si>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</si>
  <si>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</si>
  <si>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</si>
  <si>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</si>
  <si>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</si>
  <si>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</si>
  <si>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</si>
  <si>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</si>
  <si>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</si>
  <si>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</si>
  <si>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</si>
  <si>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</si>
  <si>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</si>
  <si>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</si>
  <si>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</si>
  <si>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</si>
  <si>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</si>
  <si>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</si>
  <si>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</si>
  <si>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</si>
  <si>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</si>
  <si>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</si>
  <si>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</si>
  <si>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</si>
  <si>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</si>
  <si>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</si>
  <si>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</si>
  <si>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</si>
  <si>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</si>
  <si>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</si>
  <si>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</si>
  <si>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</si>
  <si>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</si>
  <si>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</si>
  <si>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</si>
  <si>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</si>
  <si>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</si>
  <si>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</si>
  <si>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</si>
  <si>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</si>
  <si>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</si>
  <si>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</si>
  <si>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</si>
  <si>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</si>
  <si>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</si>
  <si>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</si>
  <si>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</si>
  <si>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</si>
  <si>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</si>
  <si>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</si>
  <si>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</si>
  <si>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</si>
  <si>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</si>
  <si>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</si>
  <si>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</si>
  <si>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</si>
  <si>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</si>
  <si>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</si>
  <si>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</si>
  <si>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</si>
  <si>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</si>
  <si>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</si>
  <si>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</si>
  <si>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</si>
  <si>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</si>
  <si>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</si>
  <si>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</si>
  <si>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</si>
  <si>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</si>
  <si>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</si>
  <si>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</si>
  <si>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</si>
  <si>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</si>
  <si>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</si>
  <si>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</si>
  <si>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</si>
  <si>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</si>
  <si>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</si>
  <si>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</si>
  <si>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</si>
  <si>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</si>
  <si>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</si>
  <si>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</si>
  <si>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</si>
  <si>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</si>
  <si>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</si>
  <si>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</si>
  <si>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</si>
  <si>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</si>
  <si>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</si>
  <si>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</si>
  <si>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</si>
  <si>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</si>
  <si>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</si>
  <si>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</si>
  <si>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</si>
  <si>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</si>
  <si>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</si>
  <si>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</si>
  <si>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</si>
  <si>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</si>
  <si>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</si>
  <si>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</si>
  <si>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</si>
  <si>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</si>
  <si>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</si>
  <si>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</si>
  <si>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</si>
  <si>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</si>
  <si>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</si>
  <si>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</si>
  <si>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</si>
  <si>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</si>
  <si>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</si>
  <si>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</si>
  <si>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</si>
  <si>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</si>
  <si>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</si>
  <si>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</si>
  <si>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</si>
  <si>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</si>
  <si>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</si>
  <si>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</si>
  <si>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</si>
  <si>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</si>
  <si>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</si>
  <si>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</si>
  <si>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</si>
  <si>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</si>
  <si>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</si>
  <si>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</si>
  <si>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</si>
  <si>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</si>
  <si>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</si>
  <si>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</si>
  <si>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</si>
  <si>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</si>
  <si>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</si>
  <si>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</si>
  <si>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</si>
  <si>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</si>
  <si>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</si>
  <si>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</si>
  <si>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</si>
  <si>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</si>
  <si>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</si>
  <si>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</si>
  <si>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</si>
  <si>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</si>
  <si>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</si>
  <si>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</si>
  <si>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</si>
  <si>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</si>
  <si>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</si>
  <si>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</si>
  <si>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</si>
  <si>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</si>
  <si>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</si>
  <si>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</si>
  <si>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</si>
  <si>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</si>
  <si>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</si>
  <si>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</si>
  <si>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</si>
  <si>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</si>
  <si>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</si>
  <si>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</si>
  <si>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</si>
  <si>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</si>
  <si>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</si>
  <si>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</si>
  <si>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</si>
  <si>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</si>
  <si>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</si>
  <si>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</si>
  <si>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</si>
  <si>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</si>
  <si>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</si>
  <si>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</si>
  <si>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</si>
  <si>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</si>
  <si>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</si>
  <si>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</si>
  <si>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</si>
  <si>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</si>
  <si>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</si>
  <si>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</si>
  <si>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</si>
  <si>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</si>
  <si>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</si>
  <si>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</si>
  <si>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</si>
  <si>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</si>
  <si>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</si>
  <si>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</si>
  <si>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</si>
  <si>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</si>
  <si>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</si>
  <si>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</si>
  <si>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</si>
  <si>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</si>
  <si>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</si>
  <si>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</si>
  <si>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</si>
  <si>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</si>
  <si>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</si>
  <si>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</si>
  <si>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</si>
  <si>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</si>
  <si>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</si>
  <si>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</si>
  <si>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</si>
  <si>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</si>
  <si>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</si>
  <si>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</si>
  <si>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</si>
  <si>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</si>
  <si>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</si>
  <si>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</si>
  <si>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</si>
  <si>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</si>
  <si>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</si>
  <si>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</si>
  <si>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</si>
  <si>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</si>
  <si>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</si>
  <si>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</si>
  <si>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</si>
  <si>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</si>
  <si>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</si>
  <si>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</si>
  <si>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</si>
  <si>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</si>
  <si>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</si>
  <si>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</si>
  <si>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</si>
  <si>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</si>
  <si>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</si>
  <si>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</si>
  <si>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</si>
  <si>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</si>
  <si>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</si>
  <si>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</si>
  <si>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</si>
  <si>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</si>
  <si>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</si>
  <si>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</si>
  <si>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</si>
  <si>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</si>
  <si>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</si>
  <si>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</si>
  <si>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</si>
  <si>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</si>
  <si>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</si>
  <si>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</si>
  <si>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</si>
  <si>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</si>
  <si>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</si>
  <si>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</si>
  <si>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</si>
  <si>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</si>
  <si>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</si>
  <si>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</si>
  <si>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</si>
  <si>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</si>
  <si>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</si>
  <si>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</si>
  <si>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</si>
  <si>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</si>
  <si>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</si>
  <si>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</si>
  <si>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</si>
  <si>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</si>
  <si>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</si>
  <si>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</si>
  <si>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</si>
  <si>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</si>
  <si>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</si>
  <si>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</si>
  <si>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</si>
  <si>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</si>
  <si>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</si>
  <si>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</si>
  <si>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</si>
  <si>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</si>
  <si>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</si>
  <si>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</si>
  <si>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</si>
  <si>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</si>
  <si>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</si>
  <si>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</si>
  <si>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</si>
  <si>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</si>
  <si>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</si>
  <si>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</si>
  <si>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</si>
  <si>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</si>
  <si>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</si>
  <si>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</si>
  <si>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</si>
  <si>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</si>
  <si>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</si>
  <si>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</si>
  <si>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</si>
  <si>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</si>
  <si>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</si>
  <si>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</si>
  <si>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</si>
  <si>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</si>
  <si>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</si>
  <si>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</si>
  <si>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</si>
  <si>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</si>
  <si>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</si>
  <si>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</si>
  <si>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</si>
  <si>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</si>
  <si>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</si>
  <si>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</si>
  <si>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</si>
  <si>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</si>
  <si>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</si>
  <si>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</si>
  <si>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</si>
  <si>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</si>
  <si>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</si>
  <si>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</si>
  <si>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</si>
  <si>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</si>
  <si>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</si>
  <si>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</si>
  <si>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</si>
  <si>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</si>
  <si>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</si>
  <si>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</si>
  <si>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</si>
  <si>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</si>
  <si>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</si>
  <si>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</si>
  <si>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</si>
  <si>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</si>
  <si>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</si>
  <si>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</si>
  <si>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</si>
  <si>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</si>
  <si>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</si>
  <si>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</si>
  <si>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</si>
  <si>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</si>
  <si>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</si>
  <si>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</si>
  <si>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</si>
  <si>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</si>
  <si>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</si>
  <si>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</si>
  <si>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</si>
  <si>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</si>
  <si>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</si>
  <si>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</si>
  <si>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</si>
  <si>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</si>
  <si>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</si>
  <si>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</si>
  <si>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</si>
  <si>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</si>
  <si>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</si>
  <si>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</si>
  <si>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</si>
  <si>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</si>
  <si>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</si>
  <si>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</si>
  <si>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</si>
  <si>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</si>
  <si>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</si>
  <si>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</si>
  <si>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</si>
  <si>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</si>
  <si>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</si>
  <si>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</si>
  <si>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</si>
  <si>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</si>
  <si>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</si>
  <si>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</si>
  <si>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</si>
  <si>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</si>
  <si>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</si>
  <si>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</si>
  <si>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</si>
  <si>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</si>
  <si>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</si>
  <si>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</si>
  <si>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</si>
  <si>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</si>
  <si>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</si>
  <si>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</si>
  <si>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</si>
  <si>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</si>
  <si>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</si>
  <si>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</si>
  <si>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</si>
  <si>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</si>
  <si>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</si>
  <si>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</si>
  <si>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</si>
  <si>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</si>
  <si>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</si>
  <si>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</si>
  <si>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</si>
  <si>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</si>
  <si>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</si>
  <si>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</si>
  <si>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</si>
  <si>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</si>
  <si>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</si>
  <si>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</si>
  <si>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</si>
  <si>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</si>
  <si>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</si>
  <si>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</si>
  <si>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</si>
  <si>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</si>
  <si>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</si>
  <si>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</si>
  <si>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</si>
  <si>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</si>
  <si>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</si>
  <si>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</si>
  <si>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</si>
  <si>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</si>
  <si>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</si>
  <si>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</si>
  <si>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</si>
  <si>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</si>
  <si>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</si>
  <si>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</si>
  <si>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</si>
  <si>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</si>
  <si>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</si>
  <si>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</si>
  <si>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</si>
  <si>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</si>
  <si>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</si>
  <si>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</si>
  <si>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</si>
  <si>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</si>
  <si>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</si>
  <si>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</si>
  <si>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</si>
  <si>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</si>
  <si>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</si>
  <si>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</si>
  <si>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</si>
  <si>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</si>
  <si>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</si>
  <si>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</si>
  <si>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</si>
  <si>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</si>
  <si>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</si>
  <si>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</si>
  <si>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</si>
  <si>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</si>
  <si>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</si>
  <si>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</si>
  <si>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</si>
  <si>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</si>
  <si>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</si>
  <si>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</si>
  <si>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</si>
  <si>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</si>
  <si>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</si>
  <si>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</si>
  <si>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</si>
  <si>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</si>
  <si>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</si>
  <si>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</si>
  <si>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</si>
  <si>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</si>
  <si>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</si>
  <si>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</si>
  <si>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</si>
  <si>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</si>
  <si>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</si>
  <si>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</si>
  <si>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</si>
  <si>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</si>
  <si>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</si>
  <si>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</si>
  <si>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</si>
  <si>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</si>
  <si>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</si>
  <si>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</si>
  <si>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</si>
  <si>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</si>
  <si>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</si>
  <si>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</si>
  <si>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</si>
  <si>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</si>
  <si>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</si>
  <si>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</si>
  <si>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</si>
  <si>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</si>
  <si>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</si>
  <si>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</si>
  <si>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</si>
  <si>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</si>
  <si>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</si>
  <si>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</si>
  <si>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</si>
  <si>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</si>
  <si>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</si>
  <si>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</si>
  <si>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</si>
  <si>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</si>
  <si>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</si>
  <si>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</si>
  <si>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</si>
  <si>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</si>
  <si>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</si>
  <si>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</si>
  <si>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</si>
  <si>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</si>
  <si>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</si>
  <si>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</si>
  <si>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</si>
  <si>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</si>
  <si>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</si>
  <si>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</si>
  <si>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</si>
  <si>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</si>
  <si>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</si>
  <si>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</si>
  <si>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</si>
  <si>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</si>
  <si>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</si>
  <si>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</si>
  <si>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</si>
  <si>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</si>
  <si>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</si>
  <si>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</si>
  <si>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</si>
  <si>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</si>
  <si>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</si>
  <si>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</si>
  <si>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</si>
  <si>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</si>
  <si>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</si>
  <si>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</si>
  <si>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</si>
  <si>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</si>
  <si>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</si>
  <si>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</si>
  <si>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</si>
  <si>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</si>
  <si>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</si>
  <si>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</si>
  <si>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</si>
  <si>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</si>
  <si>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</si>
  <si>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</si>
  <si>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</si>
  <si>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</si>
  <si>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</si>
  <si>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</si>
  <si>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</si>
  <si>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</si>
  <si>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</si>
  <si>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</si>
  <si>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</si>
  <si>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</si>
  <si>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</si>
  <si>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</si>
  <si>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</si>
  <si>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</si>
  <si>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</si>
  <si>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</si>
  <si>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</si>
  <si>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</si>
  <si>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</si>
  <si>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</si>
  <si>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</si>
  <si>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</si>
  <si>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</si>
  <si>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</si>
  <si>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</si>
  <si>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</si>
  <si>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</si>
  <si>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</si>
  <si>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</si>
  <si>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</si>
  <si>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</si>
  <si>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</si>
  <si>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</si>
  <si>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</si>
  <si>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</si>
  <si>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</si>
  <si>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</si>
  <si>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</si>
  <si>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</si>
  <si>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</si>
  <si>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</si>
  <si>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</si>
  <si>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</si>
  <si>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</si>
  <si>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</si>
  <si>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</si>
  <si>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</si>
  <si>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</si>
  <si>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</si>
  <si>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</si>
  <si>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</si>
  <si>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</si>
  <si>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</si>
  <si>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</si>
  <si>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</si>
  <si>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</si>
  <si>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</si>
  <si>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</si>
  <si>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</si>
  <si>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</si>
  <si>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</si>
  <si>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</si>
  <si>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</si>
  <si>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</si>
  <si>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</si>
  <si>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</si>
  <si>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</si>
  <si>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</si>
  <si>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</si>
  <si>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</si>
  <si>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</si>
  <si>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</si>
  <si>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</si>
  <si>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</si>
  <si>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</si>
  <si>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</si>
  <si>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</si>
  <si>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</si>
  <si>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</si>
  <si>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</si>
  <si>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</si>
  <si>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</si>
  <si>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</si>
  <si>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</si>
  <si>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</si>
  <si>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</si>
  <si>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</si>
  <si>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</si>
  <si>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</si>
  <si>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</si>
  <si>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</si>
  <si>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</si>
  <si>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</si>
  <si>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</si>
  <si>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</si>
  <si>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</si>
  <si>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</si>
  <si>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</si>
  <si>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</si>
  <si>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</si>
  <si>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</si>
  <si>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</si>
  <si>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</si>
  <si>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</si>
  <si>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</si>
  <si>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</si>
  <si>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</si>
  <si>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</si>
  <si>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</si>
  <si>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</si>
  <si>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</si>
  <si>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</si>
  <si>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</si>
  <si>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</si>
  <si>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</si>
  <si>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</si>
  <si>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</si>
  <si>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</si>
  <si>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</si>
  <si>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</si>
  <si>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</si>
  <si>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</si>
  <si>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</si>
  <si>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</si>
  <si>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</si>
  <si>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</si>
  <si>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</si>
  <si>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</si>
  <si>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</si>
  <si>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</si>
  <si>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</si>
  <si>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</si>
  <si>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</si>
  <si>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</si>
  <si>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</si>
  <si>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</si>
  <si>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</si>
  <si>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</si>
  <si>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</si>
  <si>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</si>
  <si>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</si>
  <si>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</si>
  <si>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</si>
  <si>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</si>
  <si>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</si>
  <si>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</si>
  <si>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</si>
  <si>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</si>
  <si>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</si>
  <si>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</si>
  <si>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</si>
  <si>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</si>
  <si>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</si>
  <si>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</si>
  <si>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</si>
  <si>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</si>
  <si>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</si>
  <si>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</si>
  <si>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</si>
  <si>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</si>
  <si>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</si>
  <si>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</si>
  <si>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</si>
  <si>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</si>
  <si>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</si>
  <si>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</si>
  <si>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</si>
  <si>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</si>
  <si>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</si>
  <si>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</si>
  <si>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</si>
  <si>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</si>
  <si>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</si>
  <si>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</si>
  <si>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</si>
  <si>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</si>
  <si>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</si>
  <si>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</si>
  <si>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</si>
  <si>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</si>
  <si>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</si>
  <si>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</si>
  <si>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</si>
  <si>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</si>
  <si>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</si>
  <si>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</si>
  <si>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</si>
  <si>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</si>
  <si>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</si>
  <si>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</si>
  <si>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</si>
  <si>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</si>
  <si>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</si>
  <si>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</si>
  <si>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</si>
  <si>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</si>
  <si>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</si>
  <si>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</si>
  <si>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</si>
  <si>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</si>
  <si>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</si>
  <si>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</si>
  <si>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</si>
  <si>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</si>
  <si>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</si>
  <si>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</si>
  <si>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</si>
  <si>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</si>
  <si>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</si>
  <si>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</si>
  <si>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</si>
  <si>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</si>
  <si>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</si>
  <si>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</si>
  <si>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</si>
  <si>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</si>
  <si>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</si>
  <si>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</si>
  <si>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</si>
  <si>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</si>
  <si>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</si>
  <si>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</si>
  <si>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</si>
  <si>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</si>
  <si>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</si>
  <si>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</si>
  <si>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</si>
  <si>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</si>
  <si>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</si>
  <si>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</si>
  <si>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</si>
  <si>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</si>
  <si>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</si>
  <si>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</si>
  <si>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</si>
  <si>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</si>
  <si>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</si>
  <si>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</si>
  <si>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</si>
  <si>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</si>
  <si>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</si>
  <si>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</si>
  <si>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</si>
  <si>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</si>
  <si>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</si>
  <si>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</si>
  <si>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</si>
  <si>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</si>
  <si>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</si>
  <si>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</si>
  <si>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</si>
  <si>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</si>
  <si>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</si>
  <si>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</si>
  <si>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</si>
  <si>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</si>
  <si>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</si>
  <si>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</si>
  <si>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</si>
  <si>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</si>
  <si>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</si>
  <si>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</si>
  <si>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</si>
  <si>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</si>
  <si>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</si>
  <si>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</si>
  <si>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</si>
  <si>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</si>
  <si>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</si>
  <si>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</si>
  <si>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</si>
  <si>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</si>
  <si>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</si>
  <si>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</si>
  <si>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</si>
  <si>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</si>
  <si>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</si>
  <si>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</si>
  <si>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</si>
  <si>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</si>
  <si>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</si>
  <si>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</si>
  <si>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</si>
  <si>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</si>
  <si>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</si>
  <si>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</si>
  <si>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</si>
  <si>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</si>
  <si>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</si>
  <si>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</si>
  <si>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</si>
  <si>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</si>
  <si>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</si>
  <si>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</si>
  <si>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</si>
  <si>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</si>
  <si>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</si>
  <si>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</si>
  <si>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</si>
  <si>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</si>
  <si>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</si>
  <si>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</si>
  <si>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</si>
  <si>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</si>
  <si>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</si>
  <si>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</si>
  <si>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</si>
  <si>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</si>
  <si>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</si>
  <si>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</si>
  <si>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</si>
  <si>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</si>
  <si>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</si>
  <si>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</si>
  <si>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</si>
  <si>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</si>
  <si>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</si>
  <si>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</si>
  <si>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</si>
  <si>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</si>
  <si>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</si>
  <si>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</si>
  <si>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</si>
  <si>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</si>
  <si>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</si>
  <si>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</si>
  <si>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</si>
  <si>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</si>
  <si>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</si>
  <si>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</si>
  <si>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</si>
  <si>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</si>
  <si>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</si>
  <si>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</si>
  <si>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</si>
  <si>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</si>
  <si>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</si>
  <si>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</si>
  <si>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</si>
  <si>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</si>
  <si>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</si>
  <si>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</si>
  <si>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</si>
  <si>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</si>
  <si>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</si>
  <si>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</si>
  <si>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</si>
  <si>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</si>
  <si>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</si>
  <si>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</si>
  <si>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</si>
  <si>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</si>
  <si>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</si>
  <si>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</si>
  <si>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</si>
  <si>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</si>
  <si>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</si>
  <si>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</si>
  <si>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</si>
  <si>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</si>
  <si>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</si>
  <si>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</si>
  <si>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</si>
  <si>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</si>
  <si>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</si>
  <si>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</si>
  <si>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</si>
  <si>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</si>
  <si>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</si>
  <si>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</si>
  <si>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</si>
  <si>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</si>
  <si>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</si>
  <si>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</si>
  <si>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</si>
  <si>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</si>
  <si>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</si>
  <si>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</si>
  <si>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</si>
  <si>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</si>
  <si>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</si>
  <si>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</si>
  <si>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</si>
  <si>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</si>
  <si>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</si>
  <si>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</si>
  <si>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</si>
  <si>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</si>
  <si>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</si>
  <si>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</si>
  <si>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</si>
  <si>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</si>
  <si>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</si>
  <si>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</si>
  <si>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</si>
  <si>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</si>
  <si>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</si>
  <si>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</si>
  <si>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</si>
  <si>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</si>
  <si>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</si>
  <si>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</si>
  <si>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</si>
  <si>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</si>
  <si>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</si>
  <si>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</si>
  <si>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</si>
  <si>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</si>
  <si>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</si>
  <si>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</si>
  <si>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</si>
  <si>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</si>
  <si>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</si>
  <si>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</si>
  <si>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</si>
  <si>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</si>
  <si>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</si>
  <si>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</si>
  <si>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</si>
  <si>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</si>
  <si>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</si>
  <si>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</si>
  <si>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</si>
  <si>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</si>
  <si>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</si>
  <si>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</si>
  <si>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</si>
  <si>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</si>
  <si>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</si>
  <si>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</si>
  <si>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</si>
  <si>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</si>
  <si>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</si>
  <si>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</si>
  <si>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</si>
  <si>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</si>
  <si>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</si>
  <si>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</si>
  <si>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</si>
  <si>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</si>
  <si>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</si>
  <si>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</si>
  <si>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</si>
  <si>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</si>
  <si>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</si>
  <si>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</si>
  <si>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</si>
  <si>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</si>
  <si>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</si>
  <si>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</si>
  <si>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</si>
  <si>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</si>
  <si>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</si>
  <si>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</si>
  <si>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</si>
  <si>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</si>
  <si>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</si>
  <si>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</si>
  <si>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</si>
  <si>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</si>
  <si>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</si>
  <si>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</si>
  <si>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</si>
  <si>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</si>
  <si>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</si>
  <si>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</si>
  <si>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</si>
  <si>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</si>
  <si>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</si>
  <si>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</si>
  <si>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</si>
  <si>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</si>
  <si>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</si>
  <si>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</si>
  <si>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</si>
  <si>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</si>
  <si>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</si>
  <si>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</si>
  <si>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</si>
  <si>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</si>
  <si>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</si>
  <si>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</si>
  <si>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</si>
  <si>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</si>
  <si>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</si>
  <si>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</si>
  <si>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</si>
  <si>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</si>
  <si>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</si>
  <si>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</si>
  <si>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</si>
  <si>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</si>
  <si>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</si>
  <si>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</si>
  <si>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</si>
  <si>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</si>
  <si>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</si>
  <si>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</si>
  <si>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</si>
  <si>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</si>
  <si>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</si>
  <si>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</si>
  <si>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</si>
  <si>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</si>
  <si>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</si>
  <si>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</si>
  <si>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</si>
  <si>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</si>
  <si>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</si>
  <si>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</si>
  <si>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</si>
  <si>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</si>
  <si>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</si>
  <si>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</si>
  <si>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</si>
  <si>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</si>
  <si>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</si>
  <si>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</si>
  <si>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</si>
  <si>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</si>
  <si>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</si>
  <si>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</si>
  <si>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</si>
  <si>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</si>
  <si>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</si>
  <si>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</si>
  <si>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</si>
  <si>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</si>
  <si>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</si>
  <si>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</si>
  <si>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</si>
  <si>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</si>
  <si>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</si>
  <si>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</si>
  <si>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</si>
  <si>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</si>
  <si>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</si>
  <si>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</si>
  <si>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</si>
  <si>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</si>
  <si>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</si>
  <si>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</si>
  <si>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</si>
  <si>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</si>
  <si>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</si>
  <si>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</si>
  <si>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</si>
  <si>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</si>
  <si>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</si>
  <si>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</si>
  <si>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</si>
  <si>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</si>
  <si>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</si>
  <si>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</si>
  <si>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</si>
  <si>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</si>
  <si>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</si>
  <si>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</si>
  <si>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</si>
  <si>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</si>
  <si>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</si>
  <si>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</si>
  <si>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</si>
  <si>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</si>
  <si>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</si>
  <si>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</si>
  <si>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</si>
  <si>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</si>
  <si>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</si>
  <si>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</si>
  <si>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</si>
  <si>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</si>
  <si>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</si>
  <si>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</si>
  <si>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</si>
  <si>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</si>
  <si>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</si>
  <si>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</si>
  <si>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</si>
  <si>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</si>
  <si>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</si>
  <si>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</si>
  <si>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</si>
  <si>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</si>
  <si>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</si>
  <si>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</si>
  <si>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</si>
  <si>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</si>
  <si>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</si>
  <si>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</si>
  <si>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</si>
  <si>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</si>
  <si>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</si>
  <si>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</si>
  <si>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</si>
  <si>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</si>
  <si>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</si>
  <si>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</si>
  <si>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</si>
  <si>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</si>
  <si>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</si>
  <si>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</si>
  <si>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</si>
  <si>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</si>
  <si>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</si>
  <si>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</si>
  <si>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</si>
  <si>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</si>
  <si>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</si>
  <si>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</si>
  <si>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</si>
  <si>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</si>
  <si>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</si>
  <si>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</si>
  <si>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</si>
  <si>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</si>
  <si>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</si>
  <si>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</si>
  <si>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</si>
  <si>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</si>
  <si>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</si>
  <si>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</si>
  <si>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</si>
  <si>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</si>
  <si>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</si>
  <si>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</si>
  <si>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</si>
  <si>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</si>
  <si>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</si>
  <si>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</si>
  <si>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</si>
  <si>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</si>
  <si>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</si>
  <si>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</si>
  <si>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</si>
  <si>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</si>
  <si>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</si>
  <si>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</si>
  <si>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</si>
  <si>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</si>
  <si>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</si>
  <si>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</si>
  <si>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</si>
  <si>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</si>
  <si>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</si>
  <si>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</si>
  <si>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</si>
  <si>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</si>
  <si>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</si>
  <si>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</si>
  <si>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</si>
  <si>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</si>
  <si>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</si>
  <si>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</si>
  <si>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</si>
  <si>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</si>
  <si>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</si>
  <si>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</si>
  <si>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</si>
  <si>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</si>
  <si>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</si>
  <si>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</si>
  <si>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</si>
  <si>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</si>
  <si>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</si>
  <si>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</si>
  <si>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</si>
  <si>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</si>
  <si>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</si>
  <si>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</si>
  <si>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</si>
  <si>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</si>
  <si>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</si>
  <si>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</si>
  <si>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</si>
  <si>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</si>
  <si>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</si>
  <si>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</si>
  <si>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</si>
  <si>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</si>
  <si>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</si>
  <si>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</si>
  <si>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</si>
  <si>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</si>
  <si>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</si>
  <si>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</si>
  <si>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</si>
  <si>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</si>
  <si>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</si>
  <si>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</si>
  <si>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</si>
  <si>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</si>
  <si>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</si>
  <si>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</si>
  <si>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</si>
  <si>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</si>
  <si>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</si>
  <si>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</si>
  <si>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</si>
  <si>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</si>
  <si>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</si>
  <si>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</si>
  <si>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</si>
  <si>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</si>
  <si>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</si>
  <si>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</si>
  <si>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</si>
  <si>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</si>
  <si>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</si>
  <si>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</si>
  <si>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</si>
  <si>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</si>
  <si>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</si>
  <si>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</si>
  <si>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</si>
  <si>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</si>
  <si>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</si>
  <si>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</si>
  <si>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</si>
  <si>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</si>
  <si>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</si>
  <si>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</si>
  <si>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</si>
  <si>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</si>
  <si>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</si>
  <si>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</si>
  <si>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</si>
  <si>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</si>
  <si>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</si>
  <si>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</si>
  <si>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</si>
  <si>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</si>
  <si>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</si>
  <si>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</si>
  <si>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</si>
  <si>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</si>
  <si>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</si>
  <si>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</si>
  <si>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</si>
  <si>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</si>
  <si>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</si>
  <si>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</si>
  <si>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</si>
  <si>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</si>
  <si>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</si>
  <si>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</si>
  <si>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</si>
  <si>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</si>
  <si>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</si>
  <si>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</si>
  <si>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</si>
  <si>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</si>
  <si>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</si>
  <si>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</si>
  <si>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</si>
  <si>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</si>
  <si>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</si>
  <si>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</si>
  <si>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</si>
  <si>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</si>
  <si>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</si>
  <si>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</si>
  <si>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</si>
  <si>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</si>
  <si>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</si>
  <si>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</si>
  <si>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</si>
  <si>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</si>
  <si>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</si>
  <si>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</si>
  <si>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</si>
  <si>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</si>
  <si>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</si>
  <si>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</si>
  <si>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</si>
  <si>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</si>
  <si>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</si>
  <si>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</si>
  <si>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</si>
  <si>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</si>
  <si>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</si>
  <si>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</si>
  <si>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</si>
  <si>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</si>
  <si>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</si>
  <si>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</si>
  <si>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</si>
  <si>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</si>
  <si>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</si>
  <si>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</si>
  <si>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</si>
  <si>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</si>
  <si>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</si>
  <si>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</si>
  <si>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</si>
  <si>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</si>
  <si>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</si>
  <si>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</si>
  <si>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</si>
  <si>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</si>
  <si>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</si>
  <si>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</si>
  <si>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</si>
  <si>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</si>
  <si>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</si>
  <si>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</si>
  <si>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</si>
  <si>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</si>
  <si>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</si>
  <si>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</si>
  <si>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</si>
  <si>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</si>
  <si>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</si>
  <si>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</si>
  <si>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</si>
  <si>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</si>
  <si>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</si>
  <si>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</si>
  <si>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</si>
  <si>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</si>
  <si>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</si>
  <si>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</si>
  <si>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</si>
  <si>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</si>
  <si>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</si>
  <si>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</si>
  <si>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</si>
  <si>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</si>
  <si>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</si>
  <si>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</si>
  <si>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</si>
  <si>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</si>
  <si>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</si>
  <si>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</si>
  <si>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</si>
  <si>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</si>
  <si>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</si>
  <si>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</si>
  <si>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</si>
  <si>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</si>
  <si>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</si>
  <si>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</si>
  <si>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</si>
  <si>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</si>
  <si>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</si>
  <si>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</si>
  <si>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</si>
  <si>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</si>
  <si>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</si>
  <si>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</si>
  <si>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</si>
  <si>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</si>
  <si>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</si>
  <si>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</si>
  <si>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</si>
  <si>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</si>
  <si>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</si>
  <si>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</si>
  <si>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</si>
  <si>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</si>
  <si>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</si>
  <si>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</si>
  <si>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</si>
  <si>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</si>
  <si>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</si>
  <si>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</si>
  <si>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</si>
  <si>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</si>
  <si>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</si>
  <si>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</si>
  <si>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</si>
  <si>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</si>
  <si>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</si>
  <si>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</si>
  <si>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</si>
  <si>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</si>
  <si>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</si>
  <si>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</si>
  <si>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</si>
  <si>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</si>
  <si>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</si>
  <si>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</si>
  <si>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</si>
  <si>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</si>
  <si>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</si>
  <si>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</si>
  <si>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</si>
  <si>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</si>
  <si>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</si>
  <si>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</si>
  <si>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</si>
  <si>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</si>
  <si>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</si>
  <si>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</si>
  <si>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</si>
  <si>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</si>
  <si>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</si>
  <si>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</si>
  <si>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</si>
  <si>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</si>
  <si>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</si>
  <si>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</si>
  <si>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</si>
  <si>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</si>
  <si>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</si>
  <si>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</si>
  <si>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</si>
  <si>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</si>
  <si>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</si>
  <si>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</si>
  <si>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</si>
  <si>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</si>
  <si>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</si>
  <si>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</si>
  <si>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</si>
  <si>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</si>
  <si>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</si>
  <si>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</si>
  <si>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</si>
  <si>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</si>
  <si>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</si>
  <si>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</si>
  <si>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</si>
  <si>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</si>
  <si>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</si>
  <si>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</si>
  <si>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</si>
  <si>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</si>
  <si>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</si>
  <si>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</si>
  <si>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</si>
  <si>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</si>
  <si>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</si>
  <si>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</si>
  <si>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</si>
  <si>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</si>
  <si>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</si>
  <si>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</si>
  <si>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</si>
  <si>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</si>
  <si>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</si>
  <si>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</si>
  <si>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</si>
  <si>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</si>
  <si>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</si>
  <si>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</si>
  <si>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</si>
  <si>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</si>
  <si>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</si>
  <si>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</si>
  <si>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</si>
  <si>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</si>
  <si>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</si>
  <si>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</si>
  <si>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</si>
  <si>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</si>
  <si>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</si>
  <si>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</si>
  <si>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</si>
  <si>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</si>
  <si>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</si>
  <si>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</si>
  <si>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</si>
  <si>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</si>
  <si>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</si>
  <si>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</si>
  <si>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</si>
  <si>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</si>
  <si>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</si>
  <si>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</si>
  <si>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</si>
  <si>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</si>
  <si>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</si>
  <si>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</si>
  <si>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</si>
  <si>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</si>
  <si>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</si>
  <si>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</si>
  <si>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</si>
  <si>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</si>
  <si>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</si>
  <si>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</si>
  <si>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</si>
  <si>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</si>
  <si>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</si>
  <si>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</si>
  <si>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</si>
  <si>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</si>
  <si>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</si>
  <si>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</si>
  <si>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</si>
  <si>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</si>
  <si>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</si>
  <si>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</si>
  <si>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</si>
  <si>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</si>
  <si>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</si>
  <si>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</si>
  <si>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</si>
  <si>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</si>
  <si>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</si>
  <si>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</si>
  <si>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</si>
  <si>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</si>
  <si>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</si>
  <si>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</si>
  <si>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</si>
  <si>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</si>
  <si>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</si>
  <si>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</si>
  <si>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</si>
  <si>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</si>
  <si>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</si>
  <si>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</si>
  <si>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</si>
  <si>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</si>
  <si>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</si>
  <si>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</si>
  <si>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</si>
  <si>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</si>
  <si>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</si>
  <si>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</si>
  <si>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</si>
  <si>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</si>
  <si>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</si>
  <si>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</si>
  <si>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</si>
  <si>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</si>
  <si>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</si>
  <si>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</si>
  <si>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</si>
  <si>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</si>
  <si>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</si>
  <si>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</si>
  <si>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</si>
  <si>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</si>
  <si>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</si>
  <si>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</si>
  <si>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</si>
  <si>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</si>
  <si>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</si>
  <si>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</si>
  <si>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</si>
  <si>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</si>
  <si>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</si>
  <si>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</si>
  <si>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</si>
  <si>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</si>
  <si>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</si>
  <si>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</si>
  <si>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</si>
  <si>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</si>
  <si>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</si>
  <si>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</si>
  <si>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</si>
  <si>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</si>
  <si>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</si>
  <si>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</si>
  <si>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</si>
  <si>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</si>
  <si>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</si>
  <si>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</si>
  <si>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</si>
  <si>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</si>
  <si>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</si>
  <si>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</si>
  <si>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</si>
  <si>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</si>
  <si>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</si>
  <si>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</si>
  <si>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</si>
  <si>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</si>
  <si>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</si>
  <si>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</si>
  <si>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</si>
  <si>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</si>
  <si>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</si>
  <si>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</si>
  <si>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</si>
  <si>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</si>
  <si>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</si>
  <si>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</si>
  <si>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</si>
  <si>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</si>
  <si>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</si>
  <si>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</si>
  <si>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</si>
  <si>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</si>
  <si>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</si>
  <si>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</si>
  <si>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</si>
  <si>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</si>
  <si>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</si>
  <si>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</si>
  <si>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</si>
  <si>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</si>
  <si>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</si>
  <si>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</si>
  <si>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</si>
  <si>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</si>
  <si>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</si>
  <si>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</si>
  <si>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</si>
  <si>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</si>
  <si>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</si>
  <si>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</si>
  <si>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</si>
  <si>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</si>
  <si>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</si>
  <si>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</si>
  <si>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</si>
  <si>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</si>
  <si>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</si>
  <si>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</si>
  <si>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</si>
  <si>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</si>
  <si>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</si>
  <si>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</si>
  <si>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</si>
  <si>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</si>
  <si>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</si>
  <si>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</si>
  <si>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</si>
  <si>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</si>
  <si>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</si>
  <si>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</si>
  <si>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</si>
  <si>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</si>
  <si>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</si>
  <si>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</si>
  <si>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</si>
  <si>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</si>
  <si>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</si>
  <si>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</si>
  <si>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</si>
  <si>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</si>
  <si>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</si>
  <si>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</si>
  <si>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</si>
  <si>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</si>
  <si>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</si>
  <si>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</si>
  <si>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</si>
  <si>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</si>
  <si>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</si>
  <si>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</si>
  <si>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</si>
  <si>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</si>
  <si>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</si>
  <si>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</si>
  <si>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</si>
  <si>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</si>
  <si>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</si>
  <si>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</si>
  <si>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</si>
  <si>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</si>
  <si>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</si>
  <si>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</si>
  <si>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</si>
  <si>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</si>
  <si>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</si>
  <si>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</si>
  <si>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</si>
  <si>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</si>
  <si>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</si>
  <si>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</si>
  <si>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</si>
  <si>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</si>
  <si>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</si>
  <si>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</si>
  <si>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</si>
  <si>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</si>
  <si>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</si>
  <si>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</si>
  <si>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</si>
  <si>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</si>
  <si>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</si>
  <si>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</si>
  <si>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</si>
  <si>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</si>
  <si>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</si>
  <si>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</si>
  <si>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</si>
  <si>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</si>
  <si>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</si>
  <si>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</si>
  <si>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</si>
  <si>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</si>
  <si>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</si>
  <si>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</si>
  <si>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</si>
  <si>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</si>
  <si>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</si>
  <si>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</si>
  <si>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</si>
  <si>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</si>
  <si>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</si>
  <si>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</si>
  <si>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</si>
  <si>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</si>
  <si>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</si>
  <si>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</si>
  <si>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</si>
  <si>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</si>
  <si>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</si>
  <si>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</si>
  <si>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</si>
  <si>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</si>
  <si>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</si>
  <si>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</si>
  <si>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</si>
  <si>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</si>
  <si>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</si>
  <si>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</si>
  <si>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</si>
  <si>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</si>
  <si>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</si>
  <si>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</si>
  <si>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</si>
  <si>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</si>
  <si>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</si>
  <si>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</si>
  <si>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</si>
  <si>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</si>
  <si>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</si>
  <si>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</si>
  <si>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</si>
  <si>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</si>
  <si>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</si>
  <si>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</si>
  <si>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</si>
  <si>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</si>
  <si>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</si>
  <si>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</si>
  <si>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</si>
  <si>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</si>
  <si>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</si>
  <si>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</si>
  <si>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</si>
  <si>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</si>
  <si>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</si>
  <si>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</si>
  <si>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</si>
  <si>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</si>
  <si>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</si>
  <si>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</si>
  <si>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</si>
  <si>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</si>
  <si>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</si>
  <si>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</si>
  <si>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</si>
  <si>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</si>
  <si>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</si>
  <si>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</si>
  <si>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</si>
  <si>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</si>
  <si>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</si>
  <si>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</si>
  <si>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</si>
  <si>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</si>
  <si>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</si>
  <si>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</si>
  <si>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</si>
  <si>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</si>
  <si>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</si>
  <si>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</si>
  <si>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</si>
  <si>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</si>
  <si>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</si>
  <si>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</si>
  <si>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</si>
  <si>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</si>
  <si>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</si>
  <si>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</si>
  <si>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</si>
  <si>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</si>
  <si>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</si>
  <si>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</si>
  <si>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</si>
  <si>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</si>
  <si>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</si>
  <si>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</si>
  <si>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</si>
  <si>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</si>
  <si>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</si>
  <si>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</si>
  <si>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</si>
  <si>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</si>
  <si>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</si>
  <si>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</si>
  <si>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</si>
  <si>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</si>
  <si>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</si>
  <si>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</si>
  <si>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</si>
  <si>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</si>
  <si>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</si>
  <si>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</si>
  <si>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</si>
  <si>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</si>
  <si>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</si>
  <si>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</si>
  <si>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</si>
  <si>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</si>
  <si>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</si>
  <si>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</si>
  <si>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</si>
  <si>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</si>
  <si>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</si>
  <si>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</si>
  <si>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</si>
  <si>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</si>
  <si>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</si>
  <si>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</si>
  <si>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</si>
  <si>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</si>
  <si>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</si>
  <si>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</si>
  <si>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</si>
  <si>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</si>
  <si>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</si>
  <si>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</si>
  <si>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</si>
  <si>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</si>
  <si>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</si>
  <si>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</si>
  <si>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</si>
  <si>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</si>
  <si>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</si>
  <si>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</si>
  <si>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</si>
  <si>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</si>
  <si>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</si>
  <si>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</si>
  <si>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</si>
  <si>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</si>
  <si>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</si>
  <si>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</si>
  <si>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</si>
  <si>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</si>
  <si>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</si>
  <si>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</si>
  <si>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</si>
  <si>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</si>
  <si>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</si>
  <si>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</si>
  <si>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</si>
  <si>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</si>
  <si>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</si>
  <si>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</si>
  <si>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</si>
  <si>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</si>
  <si>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</si>
  <si>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</si>
  <si>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</si>
  <si>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</si>
  <si>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</si>
  <si>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</si>
  <si>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</si>
  <si>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</si>
  <si>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</si>
  <si>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</si>
  <si>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</si>
  <si>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</si>
  <si>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</si>
  <si>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</si>
  <si>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</si>
  <si>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</si>
  <si>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</si>
  <si>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</si>
  <si>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</si>
  <si>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</si>
  <si>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</si>
  <si>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</si>
  <si>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</si>
  <si>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</si>
  <si>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</si>
  <si>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</si>
  <si>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</si>
  <si>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</si>
  <si>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</si>
  <si>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</si>
  <si>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</si>
  <si>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</si>
  <si>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</si>
  <si>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</si>
  <si>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</si>
  <si>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</si>
  <si>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</si>
  <si>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</si>
  <si>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</si>
  <si>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</si>
  <si>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</si>
  <si>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</si>
  <si>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</si>
  <si>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</si>
  <si>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</si>
  <si>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</si>
  <si>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</si>
  <si>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</si>
  <si>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</si>
  <si>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</si>
  <si>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</si>
  <si>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</si>
  <si>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</si>
  <si>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</si>
  <si>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</si>
  <si>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</si>
  <si>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</si>
  <si>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</si>
  <si>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</si>
  <si>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</si>
  <si>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</si>
  <si>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</si>
  <si>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</si>
  <si>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</si>
  <si>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</si>
  <si>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</si>
  <si>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</si>
  <si>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</si>
  <si>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</si>
  <si>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</si>
  <si>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</si>
  <si>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</si>
  <si>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</si>
  <si>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</si>
  <si>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</si>
  <si>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</si>
  <si>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</si>
  <si>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</si>
  <si>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</si>
  <si>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</si>
  <si>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</si>
  <si>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</si>
  <si>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</si>
  <si>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</si>
  <si>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</si>
  <si>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</si>
  <si>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</si>
  <si>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</si>
  <si>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</si>
  <si>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</si>
  <si>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</si>
  <si>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</si>
  <si>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</si>
  <si>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</si>
  <si>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</si>
  <si>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</si>
  <si>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</si>
  <si>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</si>
  <si>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</si>
  <si>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</si>
  <si>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</si>
  <si>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</si>
  <si>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</si>
  <si>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</si>
  <si>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</si>
  <si>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</si>
  <si>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</si>
  <si>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</si>
  <si>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</si>
  <si>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</si>
  <si>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</si>
  <si>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</si>
  <si>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</si>
  <si>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</si>
  <si>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</si>
  <si>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</si>
  <si>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</si>
  <si>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</si>
  <si>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</si>
  <si>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</si>
  <si>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</si>
  <si>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</si>
  <si>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</si>
  <si>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</si>
  <si>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</si>
  <si>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</si>
  <si>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</si>
  <si>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</si>
  <si>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</si>
  <si>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</si>
  <si>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</si>
  <si>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</si>
  <si>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</si>
  <si>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</si>
  <si>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</si>
  <si>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</si>
  <si>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</si>
  <si>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</si>
  <si>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</si>
  <si>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</si>
  <si>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</si>
  <si>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</si>
  <si>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</si>
  <si>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</si>
  <si>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</si>
  <si>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</si>
  <si>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</si>
  <si>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</si>
  <si>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</si>
  <si>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</si>
  <si>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</si>
  <si>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</si>
  <si>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</si>
  <si>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</si>
  <si>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</si>
  <si>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</si>
  <si>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</si>
  <si>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</si>
  <si>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</si>
  <si>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</si>
  <si>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</si>
  <si>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</si>
  <si>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</si>
  <si>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</si>
  <si>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</si>
  <si>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</si>
  <si>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</si>
  <si>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</si>
  <si>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</si>
  <si>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</si>
  <si>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</si>
  <si>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</si>
  <si>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</si>
  <si>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</si>
  <si>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</si>
  <si>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</si>
  <si>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</si>
  <si>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</si>
  <si>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</si>
  <si>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</si>
  <si>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</si>
  <si>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</si>
  <si>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</si>
  <si>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</si>
  <si>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</si>
  <si>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</si>
  <si>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</si>
  <si>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</si>
  <si>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</si>
  <si>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</si>
  <si>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</si>
  <si>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</si>
  <si>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</si>
  <si>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</si>
  <si>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</si>
  <si>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</si>
  <si>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</si>
  <si>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</si>
  <si>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</si>
  <si>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</si>
  <si>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</si>
  <si>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</si>
  <si>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</si>
  <si>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</si>
  <si>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</si>
  <si>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</si>
  <si>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</si>
  <si>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</si>
  <si>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</si>
  <si>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</si>
  <si>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</si>
  <si>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</si>
  <si>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</si>
  <si>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</si>
  <si>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</si>
  <si>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</si>
  <si>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</si>
  <si>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</si>
  <si>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</si>
  <si>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</si>
  <si>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</si>
  <si>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</si>
  <si>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</si>
  <si>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</si>
  <si>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</si>
  <si>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</si>
  <si>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</si>
  <si>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</si>
  <si>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</si>
  <si>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</si>
  <si>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</si>
  <si>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</si>
  <si>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</si>
  <si>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</si>
  <si>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</si>
  <si>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</si>
  <si>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</si>
  <si>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</si>
  <si>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</si>
  <si>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</si>
  <si>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</si>
  <si>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</si>
  <si>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</si>
  <si>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</si>
  <si>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</si>
  <si>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</si>
  <si>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</si>
  <si>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</si>
  <si>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</si>
  <si>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</si>
  <si>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</si>
  <si>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</si>
  <si>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</si>
  <si>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</si>
  <si>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</si>
  <si>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</si>
  <si>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</si>
  <si>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</si>
  <si>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</si>
  <si>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</si>
  <si>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</si>
  <si>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</si>
  <si>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</si>
  <si>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</si>
  <si>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</si>
  <si>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</si>
  <si>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</si>
  <si>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</si>
  <si>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</si>
  <si>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</si>
  <si>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</si>
  <si>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</si>
  <si>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</si>
  <si>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</si>
  <si>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</si>
  <si>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</si>
  <si>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</si>
  <si>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</si>
  <si>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</si>
  <si>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</si>
  <si>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</si>
  <si>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</si>
  <si>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</si>
  <si>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</si>
  <si>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</si>
  <si>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</si>
  <si>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</si>
  <si>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</si>
  <si>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</si>
  <si>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</si>
  <si>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</si>
  <si>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</si>
  <si>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</si>
  <si>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</si>
  <si>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</si>
  <si>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</si>
  <si>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</si>
  <si>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</si>
  <si>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</si>
  <si>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</si>
  <si>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</si>
  <si>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</si>
  <si>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</si>
  <si>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</si>
  <si>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</si>
  <si>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</si>
  <si>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</si>
  <si>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</si>
  <si>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</si>
  <si>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</si>
  <si>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</si>
  <si>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</si>
  <si>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</si>
  <si>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</si>
  <si>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</si>
  <si>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</si>
  <si>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</si>
  <si>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</si>
  <si>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</si>
  <si>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</si>
  <si>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</si>
  <si>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</si>
  <si>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</si>
  <si>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</si>
  <si>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</si>
  <si>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</si>
  <si>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</si>
  <si>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</si>
  <si>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</si>
  <si>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</si>
  <si>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</si>
  <si>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</si>
  <si>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</si>
  <si>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</si>
  <si>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</si>
  <si>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</si>
  <si>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</si>
  <si>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</si>
  <si>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</si>
  <si>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</si>
  <si>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</si>
  <si>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</si>
  <si>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</si>
  <si>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</si>
  <si>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</si>
  <si>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</si>
  <si>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</si>
  <si>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</si>
  <si>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</si>
  <si>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</si>
  <si>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</si>
  <si>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</si>
  <si>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</si>
  <si>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</si>
  <si>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</si>
  <si>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</si>
  <si>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</si>
  <si>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</si>
  <si>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</si>
  <si>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</si>
  <si>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</si>
  <si>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</si>
  <si>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</si>
  <si>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</si>
  <si>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</si>
  <si>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</si>
  <si>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</si>
  <si>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</si>
  <si>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</si>
  <si>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</si>
  <si>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</si>
  <si>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</si>
  <si>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</si>
  <si>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</si>
  <si>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</si>
  <si>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</si>
  <si>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</si>
  <si>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</si>
  <si>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</si>
  <si>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</si>
  <si>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</si>
  <si>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</si>
  <si>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</si>
  <si>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</si>
  <si>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</si>
  <si>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</si>
  <si>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</si>
  <si>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</si>
  <si>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</si>
  <si>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</si>
  <si>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</si>
  <si>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</si>
  <si>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</si>
  <si>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</si>
  <si>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</si>
  <si>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</si>
  <si>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</si>
  <si>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</si>
  <si>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</si>
  <si>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</si>
  <si>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</si>
  <si>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</si>
  <si>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</si>
  <si>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</si>
  <si>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</si>
  <si>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</si>
  <si>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</si>
  <si>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</si>
  <si>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</si>
  <si>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</si>
  <si>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</si>
  <si>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</si>
  <si>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</si>
  <si>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</si>
  <si>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</si>
  <si>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</si>
  <si>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</si>
  <si>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</si>
  <si>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</si>
  <si>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</si>
  <si>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</si>
  <si>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</si>
  <si>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</si>
  <si>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</si>
  <si>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</si>
  <si>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</si>
  <si>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</si>
  <si>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</si>
  <si>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</si>
  <si>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</si>
  <si>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</si>
  <si>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</si>
  <si>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</si>
  <si>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</si>
  <si>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</si>
  <si>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</si>
  <si>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</si>
  <si>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</si>
  <si>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</si>
  <si>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</si>
  <si>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</si>
  <si>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</si>
  <si>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</si>
  <si>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</si>
  <si>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</si>
  <si>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</si>
  <si>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</si>
  <si>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</si>
  <si>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</si>
  <si>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</si>
  <si>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</si>
  <si>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</si>
  <si>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</si>
  <si>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</si>
  <si>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</si>
  <si>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</si>
  <si>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</si>
  <si>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</si>
  <si>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</si>
  <si>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</si>
  <si>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</si>
  <si>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</si>
  <si>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</si>
  <si>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</si>
  <si>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</si>
  <si>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</si>
  <si>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</si>
  <si>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</si>
  <si>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</si>
  <si>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</si>
  <si>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</si>
  <si>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</si>
  <si>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</si>
  <si>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</si>
  <si>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</si>
  <si>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</si>
  <si>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</si>
  <si>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</si>
  <si>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</si>
  <si>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</si>
  <si>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</si>
  <si>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</si>
  <si>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</si>
  <si>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</si>
  <si>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</si>
  <si>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</si>
  <si>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</si>
  <si>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</si>
  <si>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</si>
  <si>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</si>
  <si>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</si>
  <si>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</si>
  <si>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</si>
  <si>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</si>
  <si>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</si>
  <si>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</si>
  <si>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</si>
  <si>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</si>
  <si>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</si>
  <si>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</si>
  <si>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</si>
  <si>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</si>
  <si>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</si>
  <si>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</si>
  <si>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</si>
  <si>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</si>
  <si>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</si>
  <si>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</si>
  <si>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</si>
  <si>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</si>
  <si>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</si>
  <si>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</si>
  <si>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</si>
  <si>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</si>
  <si>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</si>
  <si>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</si>
  <si>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</si>
  <si>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</si>
  <si>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</si>
  <si>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</si>
  <si>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</si>
  <si>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</si>
  <si>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</si>
  <si>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</si>
  <si>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</si>
  <si>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</si>
  <si>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</si>
  <si>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</si>
  <si>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</si>
  <si>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</si>
  <si>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</si>
  <si>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</si>
  <si>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</si>
  <si>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</si>
  <si>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</si>
  <si>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</si>
  <si>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</si>
  <si>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</si>
  <si>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</si>
  <si>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</si>
  <si>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</si>
  <si>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</si>
  <si>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</si>
  <si>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</si>
  <si>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</si>
  <si>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</si>
  <si>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</si>
  <si>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</si>
  <si>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</si>
  <si>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</si>
  <si>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</si>
  <si>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</si>
  <si>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</si>
  <si>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</si>
  <si>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</si>
  <si>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</si>
  <si>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</si>
  <si>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</si>
  <si>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</si>
  <si>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</si>
  <si>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</si>
  <si>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</si>
  <si>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</si>
  <si>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</si>
  <si>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</si>
  <si>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</si>
  <si>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</si>
  <si>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</si>
  <si>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</si>
  <si>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</si>
  <si>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</si>
  <si>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</si>
  <si>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</si>
  <si>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</si>
  <si>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</si>
  <si>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</si>
  <si>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</si>
  <si>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</si>
  <si>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</si>
  <si>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</si>
  <si>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</si>
  <si>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</si>
  <si>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</si>
  <si>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</si>
  <si>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</si>
  <si>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</si>
  <si>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</si>
  <si>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</si>
  <si>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</si>
  <si>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</si>
  <si>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</si>
  <si>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</si>
  <si>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</si>
  <si>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</si>
  <si>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</si>
  <si>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</si>
  <si>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</si>
  <si>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</si>
  <si>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</si>
  <si>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</si>
  <si>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</si>
  <si>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</si>
  <si>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</si>
  <si>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</si>
  <si>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</si>
  <si>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</si>
  <si>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</si>
  <si>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</si>
  <si>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</si>
  <si>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</si>
  <si>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</si>
  <si>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</si>
  <si>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</si>
  <si>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</si>
  <si>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</si>
  <si>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</si>
  <si>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</si>
  <si>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</si>
  <si>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</si>
  <si>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</si>
  <si>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</si>
  <si>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</si>
  <si>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</si>
  <si>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</si>
  <si>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</si>
  <si>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</si>
  <si>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</si>
  <si>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</si>
  <si>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</si>
  <si>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</si>
  <si>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</si>
  <si>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</si>
  <si>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</si>
  <si>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</si>
  <si>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</si>
  <si>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</si>
  <si>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</si>
  <si>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</si>
  <si>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</si>
  <si>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</si>
  <si>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</si>
  <si>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</si>
  <si>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</si>
  <si>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</si>
  <si>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</si>
  <si>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</si>
  <si>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</si>
  <si>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</si>
  <si>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</si>
  <si>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</si>
  <si>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</si>
  <si>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</si>
  <si>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</si>
  <si>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</si>
  <si>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</si>
  <si>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</si>
  <si>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</si>
  <si>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</si>
  <si>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</si>
  <si>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</si>
  <si>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</si>
  <si>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</si>
  <si>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</si>
  <si>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</si>
  <si>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</si>
  <si>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</si>
  <si>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</si>
  <si>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</si>
  <si>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</si>
  <si>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</si>
  <si>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</si>
  <si>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</si>
  <si>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</si>
  <si>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</si>
  <si>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</si>
  <si>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</si>
  <si>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</si>
  <si>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</si>
  <si>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</si>
  <si>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</si>
  <si>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</si>
  <si>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</si>
  <si>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</si>
  <si>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</si>
  <si>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</si>
  <si>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</si>
  <si>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</si>
  <si>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</si>
  <si>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</si>
  <si>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</si>
  <si>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</si>
  <si>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</si>
  <si>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</si>
  <si>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</si>
  <si>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</si>
  <si>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</si>
  <si>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</si>
  <si>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</si>
  <si>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</si>
  <si>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</si>
  <si>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</si>
  <si>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</si>
  <si>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</si>
  <si>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</si>
  <si>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</si>
  <si>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</si>
  <si>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</si>
  <si>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</si>
  <si>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</si>
  <si>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</si>
  <si>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</si>
  <si>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</si>
  <si>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</si>
  <si>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</si>
  <si>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</si>
  <si>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</si>
  <si>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</si>
  <si>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</si>
  <si>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</si>
  <si>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</si>
  <si>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</si>
  <si>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</si>
  <si>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</si>
  <si>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</si>
  <si>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</si>
  <si>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</si>
  <si>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</si>
  <si>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</si>
  <si>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</si>
  <si>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</si>
  <si>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</si>
  <si>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</si>
  <si>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</si>
  <si>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</si>
  <si>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</si>
  <si>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</si>
  <si>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</si>
  <si>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</si>
  <si>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</si>
  <si>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</si>
  <si>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</si>
  <si>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</si>
  <si>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</si>
  <si>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</si>
  <si>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</si>
  <si>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</si>
  <si>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</si>
  <si>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</si>
  <si>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</si>
  <si>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</si>
  <si>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</si>
  <si>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</si>
  <si>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</si>
  <si>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</si>
  <si>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</si>
  <si>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</si>
  <si>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</si>
  <si>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</si>
  <si>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</si>
  <si>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</si>
  <si>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</si>
  <si>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</si>
  <si>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</si>
  <si>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</si>
  <si>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</si>
  <si>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</si>
  <si>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</si>
  <si>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</si>
  <si>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</si>
  <si>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</si>
  <si>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</si>
  <si>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</si>
  <si>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</si>
  <si>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</si>
  <si>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</si>
  <si>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</si>
  <si>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</si>
  <si>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</si>
  <si>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</si>
  <si>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</si>
  <si>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</si>
  <si>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</si>
  <si>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</si>
  <si>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</si>
  <si>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</si>
  <si>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</si>
  <si>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</si>
  <si>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</si>
  <si>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</si>
  <si>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</si>
  <si>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</si>
  <si>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</si>
  <si>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</si>
  <si>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</si>
  <si>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</si>
  <si>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</si>
  <si>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</si>
  <si>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</si>
  <si>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</si>
  <si>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</si>
  <si>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</si>
  <si>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</si>
  <si>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</si>
  <si>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</si>
  <si>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</si>
  <si>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</si>
  <si>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</si>
  <si>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</si>
  <si>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</si>
  <si>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</si>
  <si>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</si>
  <si>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</si>
  <si>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</si>
  <si>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</si>
  <si>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</si>
  <si>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</si>
  <si>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</si>
  <si>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</si>
  <si>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</si>
  <si>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</si>
  <si>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</si>
  <si>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</si>
  <si>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</si>
  <si>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</si>
  <si>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</si>
  <si>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</si>
  <si>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</si>
  <si>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</si>
  <si>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</si>
  <si>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</si>
  <si>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</si>
  <si>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</si>
  <si>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</si>
  <si>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</si>
  <si>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</si>
  <si>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</si>
  <si>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</si>
  <si>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</si>
  <si>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</si>
  <si>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</si>
  <si>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</si>
  <si>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</si>
  <si>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</si>
  <si>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</si>
  <si>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</si>
  <si>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</si>
  <si>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</si>
  <si>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</si>
  <si>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</si>
  <si>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</si>
  <si>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</si>
  <si>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</si>
  <si>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</si>
  <si>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</si>
  <si>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</si>
  <si>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</si>
  <si>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</si>
  <si>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</si>
  <si>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</si>
  <si>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</si>
  <si>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</si>
  <si>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</si>
  <si>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</si>
  <si>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</si>
  <si>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</si>
  <si>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</si>
  <si>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</si>
  <si>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</si>
  <si>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</si>
  <si>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</si>
  <si>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</si>
  <si>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</si>
  <si>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</si>
  <si>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</si>
  <si>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</si>
  <si>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</si>
  <si>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</si>
  <si>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</si>
  <si>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</si>
  <si>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</si>
  <si>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</si>
  <si>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</si>
  <si>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</si>
  <si>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</si>
  <si>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</si>
  <si>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</si>
  <si>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</si>
  <si>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</si>
  <si>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</si>
  <si>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</si>
  <si>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</si>
  <si>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</si>
  <si>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</si>
  <si>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</si>
  <si>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</si>
  <si>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</si>
  <si>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</si>
  <si>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</si>
  <si>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</si>
  <si>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</si>
  <si>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</si>
  <si>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</si>
  <si>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</si>
  <si>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</si>
  <si>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</si>
  <si>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</si>
  <si>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</si>
  <si>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</si>
  <si>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</si>
  <si>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</si>
  <si>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</si>
  <si>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</si>
  <si>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</si>
  <si>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</si>
  <si>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</si>
  <si>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</si>
  <si>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</si>
  <si>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</si>
  <si>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</si>
  <si>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</si>
  <si>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</si>
  <si>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</si>
  <si>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</si>
  <si>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</si>
  <si>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</si>
  <si>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</si>
  <si>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</si>
  <si>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</si>
  <si>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</si>
  <si>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</si>
  <si>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</si>
  <si>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</si>
  <si>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</si>
  <si>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</si>
  <si>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</si>
  <si>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</si>
  <si>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</si>
  <si>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</si>
  <si>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</si>
  <si>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</si>
  <si>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</si>
  <si>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</si>
  <si>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</si>
  <si>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</si>
  <si>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</si>
  <si>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</si>
  <si>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</si>
  <si>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</si>
  <si>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</si>
  <si>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</si>
  <si>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</si>
  <si>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</si>
  <si>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</si>
  <si>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</si>
  <si>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</si>
  <si>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</si>
  <si>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</si>
  <si>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</si>
  <si>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</si>
  <si>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</si>
  <si>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</si>
  <si>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</si>
  <si>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</si>
  <si>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</si>
  <si>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</si>
  <si>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</si>
  <si>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</si>
  <si>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</si>
  <si>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</si>
  <si>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</si>
  <si>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</si>
  <si>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</si>
  <si>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</si>
  <si>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</si>
  <si>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</si>
  <si>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</si>
  <si>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</si>
  <si>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</si>
  <si>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</si>
  <si>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</si>
  <si>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</si>
  <si>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</si>
  <si>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</si>
  <si>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</si>
  <si>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</si>
  <si>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</si>
  <si>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</si>
  <si>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</si>
  <si>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</si>
  <si>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</si>
  <si>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</si>
  <si>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</si>
  <si>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</si>
  <si>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</si>
  <si>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</si>
  <si>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</si>
  <si>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</si>
  <si>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</si>
  <si>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</si>
  <si>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</si>
  <si>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</si>
  <si>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</si>
  <si>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</si>
  <si>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</si>
  <si>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</si>
  <si>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</si>
  <si>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</si>
  <si>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</si>
  <si>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</si>
  <si>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</si>
  <si>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</si>
  <si>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</si>
  <si>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</si>
  <si>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</si>
  <si>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</si>
  <si>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</si>
  <si>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</si>
  <si>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</si>
  <si>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</si>
  <si>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</si>
  <si>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</si>
  <si>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</si>
  <si>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</si>
  <si>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</si>
  <si>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</si>
  <si>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</si>
  <si>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</si>
  <si>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</si>
  <si>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</si>
  <si>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</si>
  <si>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</si>
  <si>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</si>
  <si>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</si>
  <si>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</si>
  <si>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</si>
  <si>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</si>
  <si>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</si>
  <si>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</si>
  <si>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</si>
  <si>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</si>
  <si>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</si>
  <si>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</si>
  <si>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</si>
  <si>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</si>
  <si>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</si>
  <si>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</si>
  <si>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</si>
  <si>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</si>
  <si>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</si>
  <si>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</si>
  <si>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</si>
  <si>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</si>
  <si>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</si>
  <si>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</si>
  <si>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</si>
  <si>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</si>
  <si>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</si>
  <si>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</si>
  <si>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</si>
  <si>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</si>
  <si>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</si>
  <si>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</si>
  <si>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</si>
  <si>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</si>
  <si>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</si>
  <si>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</si>
  <si>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</si>
  <si>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</si>
  <si>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</si>
  <si>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</si>
  <si>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</si>
  <si>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</si>
  <si>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</si>
  <si>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</si>
  <si>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</si>
  <si>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</si>
  <si>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</si>
  <si>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</si>
  <si>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</si>
  <si>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</si>
  <si>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</si>
  <si>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</si>
  <si>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</si>
  <si>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</si>
  <si>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</si>
  <si>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</si>
  <si>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</si>
  <si>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</si>
  <si>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</si>
  <si>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</si>
  <si>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</si>
  <si>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</si>
  <si>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</si>
  <si>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</si>
  <si>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</si>
  <si>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</si>
  <si>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</si>
  <si>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</si>
  <si>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</si>
  <si>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</si>
  <si>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</si>
  <si>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</si>
  <si>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</si>
  <si>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</si>
  <si>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</si>
  <si>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</si>
  <si>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</si>
  <si>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</si>
  <si>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</si>
  <si>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</si>
  <si>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</si>
  <si>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</si>
  <si>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</si>
  <si>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</si>
  <si>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</si>
  <si>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</si>
  <si>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</si>
  <si>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</si>
  <si>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</si>
  <si>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</si>
  <si>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</si>
  <si>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</si>
  <si>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</si>
  <si>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</si>
  <si>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</si>
  <si>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</si>
  <si>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</si>
  <si>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</si>
  <si>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</si>
  <si>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</si>
  <si>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</si>
  <si>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</si>
  <si>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</si>
  <si>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</si>
  <si>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</si>
  <si>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</si>
  <si>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</si>
  <si>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</si>
  <si>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</si>
  <si>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</si>
  <si>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</si>
  <si>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</si>
  <si>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</si>
  <si>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</si>
  <si>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</si>
  <si>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</si>
  <si>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</si>
  <si>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</si>
  <si>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</si>
  <si>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</si>
  <si>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</si>
  <si>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</si>
  <si>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</si>
  <si>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</si>
  <si>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</si>
  <si>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</si>
  <si>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</si>
  <si>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</si>
  <si>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</si>
  <si>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</si>
  <si>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</si>
  <si>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</si>
  <si>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</si>
  <si>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</si>
  <si>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</si>
  <si>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</si>
  <si>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</si>
  <si>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</si>
  <si>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</si>
  <si>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</si>
  <si>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</si>
  <si>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</si>
  <si>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</si>
  <si>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</si>
  <si>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</si>
  <si>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</si>
  <si>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</si>
  <si>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</si>
  <si>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</si>
  <si>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</si>
  <si>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</si>
  <si>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</si>
  <si>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</si>
  <si>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</si>
  <si>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</si>
  <si>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</si>
  <si>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</si>
  <si>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</si>
  <si>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</si>
  <si>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</si>
  <si>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</si>
  <si>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</si>
  <si>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</si>
  <si>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</si>
  <si>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</si>
  <si>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</si>
  <si>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</si>
  <si>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</si>
  <si>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</si>
  <si>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</si>
  <si>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</si>
  <si>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</si>
  <si>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</si>
  <si>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</si>
  <si>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</si>
  <si>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</si>
  <si>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</si>
  <si>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</si>
  <si>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</si>
  <si>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</si>
  <si>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</si>
  <si>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</si>
  <si>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</si>
  <si>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</si>
  <si>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</si>
  <si>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</si>
  <si>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</si>
  <si>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</si>
  <si>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</si>
  <si>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</si>
  <si>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</si>
  <si>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</si>
  <si>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</si>
  <si>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</si>
  <si>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</si>
  <si>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</si>
  <si>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</si>
  <si>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</si>
  <si>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</si>
  <si>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</si>
  <si>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</si>
  <si>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</si>
  <si>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</si>
  <si>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</si>
  <si>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</si>
  <si>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</si>
  <si>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</si>
  <si>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</si>
  <si>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</si>
  <si>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</si>
  <si>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</si>
  <si>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</si>
  <si>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</si>
  <si>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</si>
  <si>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</si>
  <si>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</si>
  <si>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</si>
  <si>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</si>
  <si>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</si>
  <si>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</si>
  <si>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</si>
  <si>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</si>
  <si>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</si>
  <si>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</si>
  <si>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</si>
  <si>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</si>
  <si>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</si>
  <si>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</si>
  <si>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</si>
  <si>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</si>
  <si>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</si>
  <si>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</si>
  <si>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</si>
  <si>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</si>
  <si>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</si>
  <si>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</si>
  <si>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</si>
  <si>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</si>
  <si>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</si>
  <si>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</si>
  <si>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</si>
  <si>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</si>
  <si>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</si>
  <si>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</si>
  <si>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</si>
  <si>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</si>
  <si>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</si>
  <si>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</si>
  <si>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</si>
  <si>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</si>
  <si>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</si>
  <si>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</si>
  <si>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</si>
  <si>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</si>
  <si>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</si>
  <si>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</si>
  <si>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</si>
  <si>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</si>
  <si>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</si>
  <si>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</si>
  <si>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</si>
  <si>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</si>
  <si>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</si>
  <si>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</si>
  <si>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</si>
  <si>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</si>
  <si>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</si>
  <si>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</si>
  <si>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</si>
  <si>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</si>
  <si>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</si>
  <si>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</si>
  <si>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</si>
  <si>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</si>
  <si>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</si>
  <si>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</si>
  <si>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</si>
  <si>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</si>
  <si>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</si>
  <si>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</si>
  <si>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</si>
  <si>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</si>
  <si>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</si>
  <si>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</si>
  <si>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</si>
  <si>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</si>
  <si>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</si>
  <si>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</si>
  <si>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</si>
  <si>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</si>
  <si>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</si>
  <si>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</si>
  <si>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</si>
  <si>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</si>
  <si>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</si>
  <si>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</si>
  <si>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</si>
  <si>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</si>
  <si>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</si>
  <si>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</si>
  <si>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</si>
  <si>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</si>
  <si>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</si>
  <si>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</si>
  <si>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</si>
  <si>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</si>
  <si>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</si>
  <si>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</si>
  <si>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</si>
  <si>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</si>
  <si>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</si>
  <si>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</si>
  <si>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</si>
  <si>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</si>
  <si>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</si>
  <si>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</si>
  <si>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</si>
  <si>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</si>
  <si>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</si>
  <si>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</si>
  <si>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</si>
  <si>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</si>
  <si>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</si>
  <si>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</si>
  <si>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</si>
  <si>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</si>
  <si>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</si>
  <si>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</si>
  <si>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</si>
  <si>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</si>
  <si>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</si>
  <si>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</si>
  <si>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</si>
  <si>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</si>
  <si>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</si>
  <si>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</si>
  <si>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</si>
  <si>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</si>
  <si>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</si>
  <si>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</si>
  <si>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</si>
  <si>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</si>
  <si>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</si>
  <si>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</si>
  <si>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</si>
  <si>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</si>
  <si>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</si>
  <si>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</si>
  <si>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</si>
  <si>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</si>
  <si>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</si>
  <si>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</si>
  <si>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</si>
  <si>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</si>
  <si>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</si>
  <si>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</si>
  <si>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</si>
  <si>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</si>
  <si>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</si>
  <si>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</si>
  <si>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</si>
  <si>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</si>
  <si>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</si>
  <si>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</si>
  <si>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</si>
  <si>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</si>
  <si>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</si>
  <si>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</si>
  <si>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</si>
  <si>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</si>
  <si>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</si>
  <si>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</si>
  <si>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</si>
  <si>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</si>
  <si>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</si>
  <si>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</si>
  <si>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</si>
  <si>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</si>
  <si>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</si>
  <si>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</si>
  <si>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</si>
  <si>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</si>
  <si>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</si>
  <si>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</si>
  <si>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</si>
  <si>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</si>
  <si>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</si>
  <si>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</si>
  <si>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</si>
  <si>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</si>
  <si>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</si>
  <si>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</si>
  <si>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</si>
  <si>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</si>
  <si>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</si>
  <si>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</si>
  <si>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</si>
  <si>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</si>
  <si>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</si>
  <si>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</si>
  <si>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</si>
  <si>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</si>
  <si>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</si>
  <si>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</si>
  <si>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</si>
  <si>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</si>
  <si>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</si>
  <si>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</si>
  <si>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</si>
  <si>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</si>
  <si>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</si>
  <si>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</si>
  <si>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</si>
  <si>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</si>
  <si>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</si>
  <si>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</si>
  <si>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</si>
  <si>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</si>
  <si>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</si>
  <si>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</si>
  <si>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</si>
  <si>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</si>
  <si>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</si>
  <si>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</si>
  <si>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</si>
  <si>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</si>
  <si>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</si>
  <si>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</si>
  <si>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</si>
  <si>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</si>
  <si>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</si>
  <si>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</si>
  <si>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</si>
  <si>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</si>
  <si>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</si>
  <si>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</si>
  <si>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</si>
  <si>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</si>
  <si>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</si>
  <si>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</si>
  <si>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</si>
  <si>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</si>
  <si>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</si>
  <si>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</si>
  <si>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</si>
  <si>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</si>
  <si>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</si>
  <si>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</si>
  <si>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</si>
  <si>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</si>
  <si>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</si>
  <si>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</si>
  <si>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</si>
  <si>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</si>
  <si>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</si>
  <si>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</si>
  <si>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</si>
  <si>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</si>
  <si>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</si>
  <si>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</si>
  <si>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</si>
  <si>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</si>
  <si>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</si>
  <si>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</si>
  <si>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</si>
  <si>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</si>
  <si>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</si>
  <si>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</si>
  <si>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</si>
  <si>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</si>
  <si>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</si>
  <si>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</si>
  <si>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</si>
  <si>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</si>
  <si>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</si>
  <si>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</si>
  <si>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</si>
  <si>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</si>
  <si>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</si>
  <si>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</si>
  <si>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</si>
  <si>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</si>
  <si>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</si>
  <si>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</si>
  <si>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</si>
  <si>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</si>
  <si>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</si>
  <si>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</si>
  <si>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</si>
  <si>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</si>
  <si>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</si>
  <si>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</si>
  <si>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</si>
  <si>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</si>
  <si>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</si>
  <si>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</si>
  <si>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</si>
  <si>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</si>
  <si>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</si>
  <si>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</si>
  <si>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</si>
  <si>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</si>
  <si>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</si>
  <si>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</si>
  <si>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</si>
  <si>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</si>
  <si>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</si>
  <si>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</si>
  <si>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</si>
  <si>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</si>
  <si>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</si>
  <si>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</si>
  <si>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</si>
  <si>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</si>
  <si>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</si>
  <si>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</si>
  <si>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</si>
  <si>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</si>
  <si>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</si>
  <si>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</si>
  <si>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</si>
  <si>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</si>
  <si>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</si>
  <si>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</si>
  <si>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</si>
  <si>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</si>
  <si>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</si>
  <si>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</si>
  <si>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</si>
  <si>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</si>
  <si>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</si>
  <si>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</si>
  <si>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</si>
  <si>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</si>
  <si>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</si>
  <si>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</si>
  <si>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</si>
  <si>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</si>
  <si>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</si>
  <si>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</si>
  <si>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</si>
  <si>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</si>
  <si>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</si>
  <si>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</si>
  <si>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</si>
  <si>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</si>
  <si>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</si>
  <si>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</si>
  <si>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</si>
  <si>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</si>
  <si>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</si>
  <si>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</si>
  <si>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</si>
  <si>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</si>
  <si>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</si>
  <si>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</si>
  <si>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</si>
  <si>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</si>
  <si>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</si>
  <si>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</si>
  <si>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</si>
  <si>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</si>
  <si>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</si>
  <si>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</si>
  <si>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</si>
  <si>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</si>
  <si>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</si>
  <si>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</si>
  <si>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</si>
  <si>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</si>
  <si>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</si>
  <si>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</si>
  <si>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</si>
  <si>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</si>
  <si>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</si>
  <si>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</si>
  <si>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</si>
  <si>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</si>
  <si>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</si>
  <si>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</si>
  <si>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</si>
  <si>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</si>
  <si>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</si>
  <si>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</si>
  <si>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</si>
  <si>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</si>
  <si>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</si>
  <si>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</si>
  <si>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</si>
  <si>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</si>
  <si>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</si>
  <si>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</si>
  <si>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</si>
  <si>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</si>
  <si>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</si>
  <si>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</si>
  <si>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</si>
  <si>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</si>
  <si>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</si>
  <si>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</si>
  <si>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</si>
  <si>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</si>
  <si>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</si>
  <si>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</si>
  <si>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</si>
  <si>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</si>
  <si>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</si>
  <si>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</si>
  <si>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</si>
  <si>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</si>
  <si>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</si>
  <si>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</si>
  <si>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</si>
  <si>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</si>
  <si>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</si>
  <si>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</si>
  <si>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</si>
  <si>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</si>
  <si>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</si>
  <si>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</si>
  <si>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</si>
  <si>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</si>
  <si>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</si>
  <si>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</si>
  <si>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</si>
  <si>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</si>
  <si>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</si>
  <si>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</si>
  <si>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</si>
  <si>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</si>
  <si>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</si>
  <si>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</si>
  <si>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</si>
  <si>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</si>
  <si>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</si>
  <si>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</si>
  <si>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</si>
  <si>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</si>
  <si>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</si>
  <si>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</si>
  <si>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</si>
  <si>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</si>
  <si>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</si>
  <si>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</si>
  <si>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</si>
  <si>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</si>
  <si>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</si>
  <si>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</si>
  <si>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</si>
  <si>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</si>
  <si>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</si>
  <si>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</si>
  <si>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</si>
  <si>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</si>
  <si>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</si>
  <si>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</si>
  <si>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</si>
  <si>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</si>
  <si>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</si>
  <si>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</si>
  <si>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</si>
  <si>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</si>
  <si>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</si>
  <si>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</si>
  <si>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</si>
  <si>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</si>
  <si>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</si>
  <si>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</si>
  <si>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</si>
  <si>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</si>
  <si>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</si>
  <si>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</si>
  <si>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</si>
  <si>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</si>
  <si>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</si>
  <si>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</si>
  <si>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</si>
  <si>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</si>
  <si>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</si>
  <si>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</si>
  <si>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</si>
  <si>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</si>
  <si>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</si>
  <si>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</si>
  <si>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</si>
  <si>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</si>
  <si>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</si>
  <si>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</si>
  <si>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</si>
  <si>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</si>
  <si>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</si>
  <si>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</si>
  <si>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</si>
  <si>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</si>
  <si>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</si>
  <si>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</si>
  <si>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</si>
  <si>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</si>
  <si>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</si>
  <si>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</si>
  <si>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</si>
  <si>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</si>
  <si>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</si>
  <si>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</si>
  <si>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</si>
  <si>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</si>
  <si>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</si>
  <si>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</si>
  <si>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</si>
  <si>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</si>
  <si>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</si>
  <si>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</si>
  <si>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</si>
  <si>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</si>
  <si>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</si>
  <si>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</si>
  <si>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</si>
  <si>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</si>
  <si>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</si>
  <si>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</si>
  <si>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</si>
  <si>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</si>
  <si>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</si>
  <si>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</si>
  <si>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</si>
  <si>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</si>
  <si>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</si>
  <si>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</si>
  <si>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</si>
  <si>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</si>
  <si>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</si>
  <si>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</si>
  <si>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</si>
  <si>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</si>
  <si>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</si>
  <si>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</si>
  <si>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</si>
  <si>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</si>
  <si>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</si>
  <si>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</si>
  <si>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</si>
  <si>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</si>
  <si>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</si>
  <si>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</si>
  <si>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</si>
  <si>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</si>
  <si>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</si>
  <si>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</si>
  <si>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</si>
  <si>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</si>
  <si>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</si>
  <si>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</si>
  <si>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</si>
  <si>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</si>
  <si>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</si>
  <si>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</si>
  <si>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</si>
  <si>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</si>
  <si>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</si>
  <si>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</si>
  <si>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</si>
  <si>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</si>
  <si>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</si>
  <si>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</si>
  <si>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</si>
  <si>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</si>
  <si>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</si>
  <si>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</si>
  <si>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</si>
  <si>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</si>
  <si>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</si>
  <si>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</si>
  <si>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</si>
  <si>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</si>
  <si>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</si>
  <si>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</si>
  <si>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</si>
  <si>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</si>
  <si>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</si>
  <si>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</si>
  <si>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</si>
  <si>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</si>
  <si>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</si>
  <si>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</si>
  <si>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</si>
  <si>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</si>
  <si>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</si>
  <si>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</si>
  <si>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</si>
  <si>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</si>
  <si>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</si>
  <si>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</si>
  <si>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</si>
  <si>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</si>
  <si>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</si>
  <si>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</si>
  <si>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</si>
  <si>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</si>
  <si>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</si>
  <si>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</si>
  <si>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</si>
  <si>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</si>
  <si>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</si>
  <si>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</si>
  <si>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</si>
  <si>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</si>
  <si>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</si>
  <si>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</si>
  <si>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</si>
  <si>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</si>
  <si>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</si>
  <si>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</si>
  <si>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</si>
  <si>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</si>
  <si>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</si>
  <si>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</si>
  <si>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</si>
  <si>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</si>
  <si>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</si>
  <si>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</si>
  <si>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</si>
  <si>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</si>
  <si>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</si>
  <si>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</si>
  <si>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</si>
  <si>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</si>
  <si>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</si>
  <si>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</si>
  <si>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</si>
  <si>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</si>
  <si>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</si>
  <si>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</si>
  <si>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</si>
  <si>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</si>
  <si>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</si>
  <si>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</si>
  <si>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</si>
  <si>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</si>
  <si>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</si>
  <si>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</si>
  <si>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</si>
  <si>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</si>
  <si>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</si>
  <si>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</si>
  <si>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</si>
  <si>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</si>
  <si>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</si>
  <si>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</si>
  <si>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</si>
  <si>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</si>
  <si>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</si>
  <si>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</si>
  <si>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</si>
  <si>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</si>
  <si>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</si>
  <si>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</si>
  <si>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</si>
  <si>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</si>
  <si>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</si>
  <si>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</si>
  <si>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</si>
  <si>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</si>
  <si>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</si>
  <si>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</si>
  <si>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</si>
  <si>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</si>
  <si>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</si>
  <si>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</si>
  <si>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</si>
  <si>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</si>
  <si>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</si>
  <si>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</si>
  <si>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</si>
  <si>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</si>
  <si>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</si>
  <si>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</si>
  <si>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</si>
  <si>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</si>
  <si>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</si>
  <si>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</si>
  <si>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</si>
  <si>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</si>
  <si>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</si>
  <si>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</si>
  <si>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</si>
  <si>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</si>
  <si>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</si>
  <si>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</si>
  <si>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</si>
  <si>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</si>
  <si>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</si>
  <si>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</si>
  <si>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</si>
  <si>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</si>
  <si>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</si>
  <si>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</si>
  <si>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</si>
  <si>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</si>
  <si>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</si>
  <si>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</si>
  <si>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</si>
  <si>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</si>
  <si>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</si>
  <si>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</si>
  <si>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</si>
  <si>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</si>
  <si>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</si>
  <si>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</si>
  <si>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</si>
  <si>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</si>
  <si>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</si>
  <si>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</si>
  <si>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</si>
  <si>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</si>
  <si>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</si>
  <si>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</si>
  <si>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</si>
  <si>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</si>
  <si>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</si>
  <si>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</si>
  <si>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</si>
  <si>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</si>
  <si>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</si>
  <si>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</si>
  <si>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</si>
  <si>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</si>
  <si>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</si>
  <si>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</si>
  <si>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</si>
  <si>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</si>
  <si>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</si>
  <si>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</si>
  <si>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</si>
  <si>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</si>
  <si>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</si>
  <si>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</si>
  <si>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</si>
  <si>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</si>
  <si>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</si>
  <si>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</si>
  <si>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</si>
  <si>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</si>
  <si>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</si>
  <si>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</si>
  <si>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</si>
  <si>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</si>
  <si>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</si>
  <si>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</si>
  <si>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</si>
  <si>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</si>
  <si>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</si>
  <si>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</si>
  <si>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</si>
  <si>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</si>
  <si>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</si>
  <si>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</si>
  <si>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</si>
  <si>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</si>
  <si>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</si>
  <si>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</si>
  <si>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</si>
  <si>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</si>
  <si>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</si>
  <si>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</si>
  <si>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</si>
  <si>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</si>
  <si>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</si>
  <si>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</si>
  <si>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</si>
  <si>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</si>
  <si>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</si>
  <si>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</si>
  <si>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</si>
  <si>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</si>
  <si>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</si>
  <si>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</si>
  <si>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</si>
  <si>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</si>
  <si>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</si>
  <si>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</si>
  <si>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</si>
  <si>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</si>
  <si>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</si>
  <si>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</si>
  <si>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</si>
  <si>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</si>
  <si>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</si>
  <si>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</si>
  <si>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</si>
  <si>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</si>
  <si>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</si>
  <si>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</si>
  <si>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</si>
  <si>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</si>
  <si>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</si>
  <si>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</si>
  <si>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</si>
  <si>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</si>
  <si>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</si>
  <si>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</si>
  <si>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</si>
  <si>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</si>
  <si>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</si>
  <si>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</si>
  <si>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</si>
  <si>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</si>
  <si>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</si>
  <si>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</si>
  <si>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</si>
  <si>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</si>
  <si>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</si>
  <si>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</si>
  <si>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</si>
  <si>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</si>
  <si>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</si>
  <si>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</si>
  <si>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</si>
  <si>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</si>
  <si>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</si>
  <si>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</si>
  <si>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</si>
  <si>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</si>
  <si>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</si>
  <si>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</si>
  <si>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</si>
  <si>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</si>
  <si>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</si>
  <si>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</si>
  <si>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</si>
  <si>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</si>
  <si>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</si>
  <si>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</si>
  <si>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</si>
  <si>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</si>
  <si>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</si>
  <si>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</si>
  <si>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</si>
  <si>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</si>
  <si>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</si>
  <si>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</si>
  <si>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</si>
  <si>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</si>
  <si>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</si>
  <si>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</si>
  <si>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</si>
  <si>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</si>
  <si>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</si>
  <si>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</si>
  <si>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</si>
  <si>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</si>
  <si>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</si>
  <si>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</si>
  <si>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</si>
  <si>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</si>
  <si>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</si>
  <si>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</si>
  <si>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</si>
  <si>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</si>
  <si>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</si>
  <si>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</si>
  <si>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</si>
  <si>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</si>
  <si>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</si>
  <si>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</si>
  <si>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</si>
  <si>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</si>
  <si>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</si>
  <si>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</si>
  <si>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</si>
  <si>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</si>
  <si>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</si>
  <si>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</si>
  <si>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</si>
  <si>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</si>
  <si>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</si>
  <si>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</si>
  <si>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</si>
  <si>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</si>
  <si>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</si>
  <si>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</si>
  <si>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</si>
  <si>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</si>
  <si>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</si>
  <si>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</si>
  <si>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</si>
  <si>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</si>
  <si>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</si>
  <si>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</si>
  <si>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</si>
  <si>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</si>
  <si>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</si>
  <si>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</si>
  <si>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</si>
  <si>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</si>
  <si>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</si>
  <si>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</si>
  <si>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</si>
  <si>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</si>
  <si>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</si>
  <si>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</si>
  <si>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</si>
  <si>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</si>
  <si>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</si>
  <si>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</si>
  <si>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</si>
  <si>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</si>
  <si>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</si>
  <si>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</si>
  <si>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</si>
  <si>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</si>
  <si>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</si>
  <si>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</si>
  <si>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</si>
  <si>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</si>
  <si>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</si>
  <si>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</si>
  <si>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</si>
  <si>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</si>
  <si>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</si>
  <si>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</si>
  <si>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</si>
  <si>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</si>
  <si>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</si>
  <si>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</si>
  <si>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</si>
  <si>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</si>
  <si>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</si>
  <si>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</si>
  <si>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</si>
  <si>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</si>
  <si>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</si>
  <si>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</si>
  <si>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</si>
  <si>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</si>
  <si>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</si>
  <si>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</si>
  <si>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</si>
  <si>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</si>
  <si>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</si>
  <si>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</si>
  <si>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</si>
  <si>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</si>
  <si>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</si>
  <si>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</si>
  <si>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</si>
  <si>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</si>
  <si>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</si>
  <si>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</si>
  <si>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</si>
  <si>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</si>
  <si>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</si>
  <si>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</si>
  <si>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</si>
  <si>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</si>
  <si>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</si>
  <si>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</si>
  <si>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</si>
  <si>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</si>
  <si>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</si>
  <si>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</si>
  <si>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</si>
  <si>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</si>
  <si>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</si>
  <si>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</si>
  <si>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</si>
  <si>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</si>
  <si>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</si>
  <si>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</si>
  <si>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</si>
  <si>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</si>
  <si>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</si>
  <si>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</si>
  <si>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</si>
  <si>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</si>
  <si>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</si>
  <si>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</si>
  <si>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</si>
  <si>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</si>
  <si>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</si>
  <si>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</si>
  <si>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</si>
  <si>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</si>
  <si>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</si>
  <si>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</si>
  <si>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</si>
  <si>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</si>
  <si>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</si>
  <si>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</si>
  <si>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</si>
  <si>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</si>
  <si>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</si>
  <si>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</si>
  <si>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</si>
  <si>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</si>
  <si>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</si>
  <si>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</si>
  <si>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</si>
  <si>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</si>
  <si>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</si>
  <si>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</si>
  <si>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</si>
  <si>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</si>
  <si>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</si>
  <si>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</si>
  <si>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</si>
  <si>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</si>
  <si>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</si>
  <si>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</si>
  <si>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</si>
  <si>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</si>
  <si>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</si>
  <si>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</si>
  <si>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</si>
  <si>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</si>
  <si>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</si>
  <si>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</si>
  <si>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</si>
  <si>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</si>
  <si>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</si>
  <si>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</si>
  <si>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</si>
  <si>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</si>
  <si>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</si>
  <si>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</si>
  <si>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</si>
  <si>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</si>
  <si>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</si>
  <si>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</si>
  <si>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</si>
  <si>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</si>
  <si>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</si>
  <si>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</si>
  <si>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</si>
  <si>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</si>
  <si>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</si>
  <si>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</si>
  <si>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</si>
  <si>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</si>
  <si>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</si>
  <si>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</si>
  <si>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</si>
  <si>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</si>
  <si>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</si>
  <si>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</si>
  <si>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</si>
  <si>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</si>
  <si>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</si>
  <si>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</si>
  <si>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</si>
  <si>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</si>
  <si>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</si>
  <si>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</si>
  <si>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</si>
  <si>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</si>
  <si>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</si>
  <si>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</si>
  <si>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</si>
  <si>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</si>
  <si>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</si>
  <si>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</si>
  <si>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</si>
  <si>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</si>
  <si>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</si>
  <si>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</si>
  <si>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</si>
  <si>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</si>
  <si>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</si>
  <si>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</si>
  <si>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</si>
  <si>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</si>
  <si>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</si>
  <si>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</si>
  <si>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</si>
  <si>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</si>
  <si>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</si>
  <si>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</si>
  <si>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</si>
  <si>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</si>
  <si>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</si>
  <si>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</si>
  <si>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</si>
  <si>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</si>
  <si>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</si>
  <si>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</si>
  <si>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</si>
  <si>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</si>
  <si>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</si>
  <si>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</si>
  <si>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</si>
  <si>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</si>
  <si>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</si>
  <si>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</si>
  <si>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</si>
  <si>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</si>
  <si>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</si>
  <si>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</si>
  <si>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</si>
  <si>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</si>
  <si>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</si>
  <si>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</si>
  <si>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</si>
  <si>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</si>
  <si>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</si>
  <si>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</si>
  <si>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</si>
  <si>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</si>
  <si>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</si>
  <si>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</si>
  <si>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</si>
  <si>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</si>
  <si>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</si>
  <si>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</si>
  <si>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</si>
  <si>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</si>
  <si>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</si>
  <si>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</si>
  <si>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</si>
  <si>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</si>
  <si>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</si>
  <si>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</si>
  <si>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</si>
  <si>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</si>
  <si>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</si>
  <si>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</si>
  <si>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</si>
  <si>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</si>
  <si>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</si>
  <si>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</si>
  <si>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</si>
  <si>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</si>
  <si>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</si>
  <si>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</si>
  <si>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</si>
  <si>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</si>
  <si>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</si>
  <si>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</si>
  <si>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</si>
  <si>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</si>
  <si>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</si>
  <si>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</si>
  <si>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</si>
  <si>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</si>
  <si>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</si>
  <si>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</si>
  <si>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</si>
  <si>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</si>
  <si>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</si>
  <si>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</si>
  <si>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</si>
  <si>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</si>
  <si>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</si>
  <si>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</si>
  <si>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</si>
  <si>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</si>
  <si>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</si>
  <si>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</si>
  <si>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</si>
  <si>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</si>
  <si>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</si>
  <si>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</si>
  <si>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</si>
  <si>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</si>
  <si>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</si>
  <si>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</si>
  <si>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</si>
  <si>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</si>
  <si>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</si>
  <si>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</si>
  <si>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</si>
  <si>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</si>
  <si>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</si>
  <si>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</si>
  <si>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</si>
  <si>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</si>
  <si>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</si>
  <si>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</si>
  <si>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</si>
  <si>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</si>
  <si>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</si>
  <si>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</si>
  <si>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</si>
  <si>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</si>
  <si>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</si>
  <si>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</si>
  <si>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</si>
  <si>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</si>
  <si>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</si>
  <si>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</si>
  <si>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</si>
  <si>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</si>
  <si>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</si>
  <si>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</si>
  <si>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</si>
  <si>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</si>
  <si>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</si>
  <si>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</si>
  <si>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</si>
  <si>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</si>
  <si>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</si>
  <si>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</si>
  <si>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</si>
  <si>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</si>
  <si>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</si>
  <si>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</si>
  <si>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</si>
  <si>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</si>
  <si>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</si>
  <si>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</si>
  <si>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</si>
  <si>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</si>
  <si>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</si>
  <si>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</si>
  <si>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</si>
  <si>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</si>
  <si>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</si>
  <si>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</si>
  <si>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</si>
  <si>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</si>
  <si>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</si>
  <si>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</si>
  <si>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</si>
  <si>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</si>
  <si>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</si>
  <si>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</si>
  <si>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</si>
  <si>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</si>
  <si>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</si>
  <si>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</si>
  <si>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</si>
  <si>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</si>
  <si>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</si>
  <si>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</si>
  <si>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</si>
  <si>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</si>
  <si>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</si>
  <si>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</si>
  <si>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</si>
  <si>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</si>
  <si>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</si>
  <si>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</si>
  <si>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</si>
  <si>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</si>
  <si>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</si>
  <si>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</si>
  <si>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</si>
  <si>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</si>
  <si>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</si>
  <si>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</si>
  <si>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</si>
  <si>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</si>
  <si>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</si>
  <si>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</si>
  <si>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</si>
  <si>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</si>
  <si>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</si>
  <si>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</si>
  <si>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</si>
  <si>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</si>
  <si>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</si>
  <si>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</si>
  <si>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</si>
  <si>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</si>
  <si>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</si>
  <si>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</si>
  <si>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</si>
  <si>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</si>
  <si>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</si>
  <si>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</si>
  <si>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</si>
  <si>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</si>
  <si>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</si>
  <si>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</si>
  <si>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</si>
  <si>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</si>
  <si>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</si>
  <si>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</si>
  <si>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</si>
  <si>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</si>
  <si>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</si>
  <si>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</si>
  <si>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</si>
  <si>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</si>
  <si>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</si>
  <si>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</si>
  <si>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</si>
  <si>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</si>
  <si>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</si>
  <si>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</si>
  <si>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</si>
  <si>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</si>
  <si>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</si>
  <si>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</si>
  <si>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</si>
  <si>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</si>
  <si>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</si>
  <si>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</si>
  <si>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</si>
  <si>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</si>
  <si>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</si>
  <si>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</si>
  <si>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</si>
  <si>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</si>
  <si>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</si>
  <si>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</si>
  <si>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</si>
  <si>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</si>
  <si>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</si>
  <si>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</si>
  <si>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</si>
  <si>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</si>
  <si>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</si>
  <si>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</si>
  <si>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</si>
  <si>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</si>
  <si>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</si>
  <si>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</si>
  <si>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</si>
  <si>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</si>
  <si>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</si>
  <si>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</si>
  <si>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</si>
  <si>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</si>
  <si>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</si>
  <si>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</si>
  <si>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</si>
  <si>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</si>
  <si>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</si>
  <si>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</si>
  <si>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</si>
  <si>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</si>
  <si>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</si>
  <si>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</si>
  <si>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</si>
  <si>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</si>
  <si>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</si>
  <si>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</si>
  <si>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</si>
  <si>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</si>
  <si>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</si>
  <si>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</si>
  <si>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</si>
  <si>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</si>
  <si>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</si>
  <si>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</si>
  <si>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</si>
  <si>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</si>
  <si>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</si>
  <si>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</si>
  <si>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</si>
  <si>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</si>
  <si>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</si>
  <si>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</si>
  <si>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</si>
  <si>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</si>
  <si>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</si>
  <si>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</si>
  <si>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</si>
  <si>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</si>
  <si>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</si>
  <si>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</si>
  <si>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</si>
  <si>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</si>
  <si>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</si>
  <si>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</si>
  <si>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</si>
  <si>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</si>
  <si>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</si>
  <si>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</si>
  <si>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</si>
  <si>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</si>
  <si>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</si>
  <si>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</si>
  <si>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</si>
  <si>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</si>
  <si>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</si>
  <si>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</si>
  <si>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</si>
  <si>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</si>
  <si>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</si>
  <si>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</si>
  <si>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</si>
  <si>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</si>
  <si>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</si>
  <si>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</si>
  <si>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</si>
  <si>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</si>
  <si>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</si>
  <si>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</si>
  <si>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</si>
  <si>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</si>
  <si>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</si>
  <si>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</si>
  <si>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</si>
  <si>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</si>
  <si>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</si>
  <si>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</si>
  <si>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</si>
  <si>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</si>
  <si>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</si>
  <si>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</si>
  <si>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</si>
  <si>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</si>
  <si>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</si>
  <si>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</si>
  <si>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</si>
  <si>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</si>
  <si>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</si>
  <si>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</si>
  <si>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</si>
  <si>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</si>
  <si>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</si>
  <si>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</si>
  <si>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</si>
  <si>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</si>
  <si>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</si>
  <si>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</si>
  <si>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</si>
  <si>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</si>
  <si>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</si>
  <si>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</si>
  <si>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</si>
  <si>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</si>
  <si>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</si>
  <si>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</si>
  <si>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</si>
  <si>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</si>
  <si>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</si>
  <si>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</si>
  <si>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</si>
  <si>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</si>
  <si>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</si>
  <si>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</si>
  <si>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</si>
  <si>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</si>
  <si>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</si>
  <si>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</si>
  <si>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</si>
  <si>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</si>
  <si>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</si>
  <si>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</si>
  <si>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</si>
  <si>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</si>
  <si>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</si>
  <si>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</si>
  <si>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</si>
  <si>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</si>
  <si>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</si>
  <si>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</si>
  <si>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</si>
  <si>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</si>
  <si>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</si>
  <si>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</si>
  <si>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</si>
  <si>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</si>
  <si>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</si>
  <si>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</si>
  <si>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</si>
  <si>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</si>
  <si>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</si>
  <si>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</si>
  <si>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</si>
  <si>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</si>
  <si>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</si>
  <si>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</si>
  <si>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</si>
  <si>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</si>
  <si>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</si>
  <si>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</si>
  <si>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</si>
  <si>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</si>
  <si>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</si>
  <si>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</si>
  <si>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</si>
  <si>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</si>
  <si>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</si>
  <si>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</si>
  <si>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</si>
  <si>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</si>
  <si>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</si>
  <si>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</si>
  <si>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</si>
  <si>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</si>
  <si>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</si>
  <si>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</si>
  <si>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</si>
  <si>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</si>
  <si>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</si>
  <si>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</si>
  <si>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</si>
  <si>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</si>
  <si>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</si>
  <si>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</si>
  <si>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</si>
  <si>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</si>
  <si>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</si>
  <si>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</si>
  <si>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</si>
  <si>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</si>
  <si>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</si>
  <si>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</si>
  <si>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</si>
  <si>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</si>
  <si>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</si>
  <si>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</si>
  <si>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</si>
  <si>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</si>
  <si>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</si>
  <si>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</si>
  <si>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</si>
  <si>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</si>
  <si>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</si>
  <si>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</si>
  <si>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</si>
  <si>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</si>
  <si>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</si>
  <si>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</si>
  <si>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</si>
  <si>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</si>
  <si>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</si>
  <si>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</si>
  <si>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</si>
  <si>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</si>
  <si>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</si>
  <si>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</si>
  <si>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</si>
  <si>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</si>
  <si>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</si>
  <si>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</si>
  <si>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</si>
  <si>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</si>
  <si>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</si>
  <si>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</si>
  <si>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</si>
  <si>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</si>
  <si>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</si>
  <si>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</si>
  <si>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</si>
  <si>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</si>
  <si>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</si>
  <si>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</si>
  <si>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</si>
  <si>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</si>
  <si>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</si>
  <si>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</si>
  <si>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</si>
  <si>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</si>
  <si>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</si>
  <si>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</si>
  <si>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</si>
  <si>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</si>
  <si>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</si>
  <si>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</si>
  <si>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</si>
  <si>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</si>
  <si>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</si>
  <si>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</si>
  <si>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</si>
  <si>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</si>
  <si>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</si>
  <si>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</si>
  <si>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</si>
  <si>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</si>
  <si>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</si>
  <si>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</si>
  <si>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</si>
  <si>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</si>
  <si>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</si>
  <si>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</si>
  <si>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</si>
  <si>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</si>
  <si>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</si>
  <si>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</si>
  <si>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</si>
  <si>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</si>
  <si>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</si>
  <si>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</si>
  <si>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</si>
  <si>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</si>
  <si>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</si>
  <si>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</si>
  <si>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</si>
  <si>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</si>
  <si>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</si>
  <si>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</si>
  <si>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</si>
  <si>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</si>
  <si>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</si>
  <si>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</si>
  <si>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</si>
  <si>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</si>
  <si>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</si>
  <si>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</si>
  <si>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</si>
  <si>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</si>
  <si>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</si>
  <si>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</si>
  <si>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</si>
  <si>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</si>
  <si>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</si>
  <si>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</si>
  <si>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</si>
  <si>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</si>
  <si>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</si>
  <si>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</si>
  <si>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</si>
  <si>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</si>
  <si>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</si>
  <si>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</si>
  <si>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</si>
  <si>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</si>
  <si>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</si>
  <si>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</si>
  <si>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</si>
  <si>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</si>
  <si>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</si>
  <si>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</si>
  <si>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</si>
  <si>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</si>
  <si>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</si>
  <si>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</si>
  <si>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</si>
  <si>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</si>
  <si>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</si>
  <si>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</si>
  <si>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</si>
  <si>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</si>
  <si>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</si>
  <si>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</si>
  <si>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</si>
  <si>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</si>
  <si>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</si>
  <si>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</si>
  <si>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</si>
  <si>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</si>
  <si>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</si>
  <si>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</si>
  <si>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</si>
  <si>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</si>
  <si>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</si>
  <si>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</si>
  <si>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</si>
  <si>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</si>
  <si>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</si>
  <si>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</si>
  <si>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</si>
  <si>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</si>
  <si>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</si>
  <si>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</si>
  <si>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</si>
  <si>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</si>
  <si>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</si>
  <si>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</si>
  <si>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</si>
  <si>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</si>
  <si>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</si>
  <si>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</si>
  <si>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</si>
  <si>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</si>
  <si>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</si>
  <si>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</si>
  <si>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</si>
  <si>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</si>
  <si>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</si>
  <si>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</si>
  <si>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</si>
  <si>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</si>
  <si>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</si>
  <si>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</si>
  <si>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</si>
  <si>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</si>
  <si>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</si>
  <si>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</si>
  <si>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</si>
  <si>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</si>
  <si>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</si>
  <si>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</si>
  <si>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</si>
  <si>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</si>
  <si>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</si>
  <si>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</si>
  <si>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</si>
  <si>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</si>
  <si>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</si>
  <si>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</si>
  <si>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</si>
  <si>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</si>
  <si>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</si>
  <si>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</si>
  <si>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</si>
  <si>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</si>
  <si>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</si>
  <si>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</si>
  <si>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</si>
  <si>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</si>
  <si>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</si>
  <si>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</si>
  <si>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</si>
  <si>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</si>
  <si>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</si>
  <si>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</si>
  <si>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</si>
  <si>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</si>
  <si>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</si>
  <si>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</si>
  <si>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</si>
  <si>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</si>
  <si>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</si>
  <si>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</si>
  <si>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</si>
  <si>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</si>
  <si>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</si>
  <si>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</si>
  <si>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</si>
  <si>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</si>
  <si>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</si>
  <si>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</si>
  <si>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</si>
  <si>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</si>
  <si>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</si>
  <si>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</si>
  <si>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</si>
  <si>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</si>
  <si>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</si>
  <si>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</si>
  <si>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</si>
  <si>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</si>
  <si>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</si>
  <si>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</si>
  <si>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</si>
  <si>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</si>
  <si>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</si>
  <si>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</si>
  <si>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</si>
  <si>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</si>
  <si>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</si>
  <si>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</si>
  <si>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</si>
  <si>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</si>
  <si>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</si>
  <si>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</si>
  <si>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</si>
  <si>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</si>
  <si>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</si>
  <si>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</si>
  <si>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</si>
  <si>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</si>
  <si>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</si>
  <si>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</si>
  <si>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</si>
  <si>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</si>
  <si>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</si>
  <si>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</si>
  <si>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</si>
  <si>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</si>
  <si>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</si>
  <si>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</si>
  <si>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</si>
  <si>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</si>
  <si>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</si>
  <si>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</si>
  <si>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</si>
  <si>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</si>
  <si>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</si>
  <si>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</si>
  <si>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</si>
  <si>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</si>
  <si>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</si>
  <si>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</si>
  <si>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</si>
  <si>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</si>
  <si>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</si>
  <si>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</si>
  <si>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</si>
  <si>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</si>
  <si>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</si>
  <si>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</si>
  <si>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</si>
  <si>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</si>
  <si>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</si>
  <si>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</si>
  <si>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</si>
  <si>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</si>
  <si>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</si>
  <si>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</si>
  <si>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</si>
  <si>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</si>
  <si>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</si>
  <si>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</si>
  <si>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</si>
  <si>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</si>
  <si>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</si>
  <si>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</si>
  <si>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</si>
  <si>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</si>
  <si>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</si>
  <si>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</si>
  <si>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</si>
  <si>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</si>
  <si>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</si>
  <si>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</si>
  <si>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</si>
  <si>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</si>
  <si>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</si>
  <si>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</si>
  <si>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</si>
  <si>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</si>
  <si>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</si>
  <si>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</si>
  <si>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</si>
  <si>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</si>
  <si>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</si>
  <si>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</si>
  <si>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</si>
  <si>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</si>
  <si>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</si>
  <si>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</si>
  <si>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</si>
  <si>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</si>
  <si>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</si>
  <si>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</si>
  <si>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</si>
  <si>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</si>
  <si>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</si>
  <si>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</si>
  <si>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</si>
  <si>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</si>
  <si>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</si>
  <si>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</si>
  <si>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</si>
  <si>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</si>
  <si>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</si>
  <si>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</si>
  <si>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</si>
  <si>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</si>
  <si>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</si>
  <si>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</si>
  <si>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</si>
  <si>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</si>
  <si>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</si>
  <si>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</si>
  <si>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</si>
  <si>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</si>
  <si>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</si>
  <si>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</si>
  <si>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</si>
  <si>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</si>
  <si>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</si>
  <si>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</si>
  <si>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</si>
  <si>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</si>
  <si>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</si>
  <si>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</si>
  <si>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</si>
  <si>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</si>
  <si>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</si>
  <si>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</si>
  <si>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</si>
  <si>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</si>
  <si>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</si>
  <si>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</si>
  <si>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</si>
  <si>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</si>
  <si>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</si>
  <si>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</si>
  <si>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</si>
  <si>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</si>
  <si>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</si>
  <si>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</si>
  <si>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</si>
  <si>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</si>
  <si>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</si>
  <si>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</si>
  <si>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</si>
  <si>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</si>
  <si>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</si>
  <si>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</si>
  <si>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</si>
  <si>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</si>
  <si>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</si>
  <si>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</si>
  <si>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</si>
  <si>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</si>
  <si>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</si>
  <si>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</si>
  <si>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</si>
  <si>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</si>
  <si>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</si>
  <si>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</si>
  <si>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</si>
  <si>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</si>
  <si>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</si>
  <si>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</si>
  <si>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</si>
  <si>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</si>
  <si>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</si>
  <si>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</si>
  <si>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</si>
  <si>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</si>
  <si>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</si>
  <si>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</si>
  <si>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</si>
  <si>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</si>
  <si>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</si>
  <si>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</si>
  <si>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</si>
  <si>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</si>
  <si>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</si>
  <si>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</si>
  <si>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</si>
  <si>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</si>
  <si>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</si>
  <si>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</si>
  <si>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</si>
  <si>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</si>
  <si>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</si>
  <si>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</si>
  <si>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</si>
  <si>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</si>
  <si>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</si>
  <si>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</si>
  <si>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</si>
  <si>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</si>
  <si>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</si>
  <si>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</si>
  <si>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</si>
  <si>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</si>
  <si>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</si>
  <si>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</si>
  <si>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</si>
  <si>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</si>
  <si>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</si>
  <si>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</si>
  <si>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</si>
  <si>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</si>
  <si>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</si>
  <si>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</si>
  <si>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</si>
  <si>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</si>
  <si>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</si>
  <si>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</si>
  <si>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</si>
  <si>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</si>
  <si>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</si>
  <si>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</si>
  <si>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</si>
  <si>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</si>
  <si>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</si>
  <si>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</si>
  <si>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</si>
  <si>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</si>
  <si>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</si>
  <si>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</si>
  <si>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</si>
  <si>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</si>
  <si>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</si>
  <si>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</si>
  <si>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</si>
  <si>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</si>
  <si>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</si>
  <si>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</si>
  <si>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</si>
  <si>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</si>
  <si>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</si>
  <si>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</si>
  <si>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</si>
  <si>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</si>
  <si>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</si>
  <si>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</si>
  <si>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</si>
  <si>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</si>
  <si>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</si>
  <si>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</si>
  <si>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</si>
  <si>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</si>
  <si>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</si>
  <si>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</si>
  <si>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</si>
  <si>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</si>
  <si>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</si>
  <si>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</si>
  <si>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</si>
  <si>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</si>
  <si>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</si>
  <si>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</si>
  <si>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</si>
  <si>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</si>
  <si>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</si>
  <si>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</si>
  <si>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</si>
  <si>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</si>
  <si>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</si>
  <si>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</si>
  <si>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</si>
  <si>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</si>
  <si>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</si>
  <si>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</si>
  <si>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</si>
  <si>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</si>
  <si>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</si>
  <si>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</si>
  <si>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</si>
  <si>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</si>
  <si>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</si>
  <si>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</si>
  <si>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</si>
  <si>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</si>
  <si>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</si>
  <si>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</si>
  <si>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</si>
  <si>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</si>
  <si>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</si>
  <si>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</si>
  <si>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</si>
  <si>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</si>
  <si>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</si>
  <si>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</si>
  <si>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</si>
  <si>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</si>
  <si>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</si>
  <si>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</si>
  <si>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</si>
  <si>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</si>
  <si>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</si>
  <si>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</si>
  <si>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</si>
  <si>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</si>
  <si>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</si>
  <si>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</si>
  <si>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</si>
  <si>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</si>
  <si>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</si>
  <si>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</si>
  <si>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</si>
  <si>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</si>
  <si>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</si>
  <si>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</si>
  <si>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</si>
  <si>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</si>
  <si>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</si>
  <si>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</si>
  <si>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</si>
  <si>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</si>
  <si>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</si>
  <si>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</si>
  <si>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</si>
  <si>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</si>
  <si>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</si>
  <si>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</si>
  <si>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</si>
  <si>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</si>
  <si>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</si>
  <si>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</si>
  <si>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</si>
  <si>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</si>
  <si>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</si>
  <si>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</si>
  <si>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</si>
  <si>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</si>
  <si>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</si>
  <si>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</si>
  <si>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</si>
  <si>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</si>
  <si>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</si>
  <si>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</si>
  <si>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</si>
  <si>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</si>
  <si>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</si>
  <si>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</si>
  <si>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</si>
  <si>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</si>
  <si>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</si>
  <si>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</si>
  <si>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</si>
  <si>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</si>
  <si>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</si>
  <si>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</si>
  <si>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</si>
  <si>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</si>
  <si>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</si>
  <si>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</si>
  <si>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</si>
  <si>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</si>
  <si>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</si>
  <si>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</si>
  <si>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</si>
  <si>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</si>
  <si>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</si>
  <si>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</si>
  <si>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</si>
  <si>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</si>
  <si>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</si>
  <si>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</si>
  <si>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</si>
  <si>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</si>
  <si>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</si>
  <si>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</si>
  <si>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</si>
  <si>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</si>
  <si>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</si>
  <si>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</si>
  <si>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</si>
  <si>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</si>
  <si>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</si>
  <si>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</si>
  <si>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</si>
  <si>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</si>
  <si>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</si>
  <si>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</si>
  <si>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</si>
  <si>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</si>
  <si>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</si>
  <si>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</si>
  <si>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</si>
  <si>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</si>
  <si>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</si>
  <si>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</si>
  <si>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</si>
  <si>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</si>
  <si>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</si>
  <si>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</si>
  <si>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</si>
  <si>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</si>
  <si>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</si>
  <si>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</si>
  <si>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</si>
  <si>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</si>
  <si>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</si>
  <si>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</si>
  <si>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</si>
  <si>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</si>
  <si>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</si>
  <si>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</si>
  <si>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</si>
  <si>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</si>
  <si>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</si>
  <si>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</si>
  <si>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</si>
  <si>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</si>
  <si>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</si>
  <si>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</si>
  <si>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</si>
  <si>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</si>
  <si>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</si>
  <si>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</si>
  <si>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</si>
  <si>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</si>
  <si>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</si>
  <si>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</si>
  <si>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</si>
  <si>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</si>
  <si>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</si>
  <si>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</si>
  <si>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</si>
  <si>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</si>
  <si>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</si>
  <si>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</si>
  <si>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</si>
  <si>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</si>
  <si>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</si>
  <si>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</si>
  <si>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</si>
  <si>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</si>
  <si>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</si>
  <si>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</si>
  <si>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</si>
  <si>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</si>
  <si>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</si>
  <si>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</si>
  <si>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</si>
  <si>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</si>
  <si>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</si>
  <si>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</si>
  <si>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</si>
  <si>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</si>
  <si>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</si>
  <si>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</si>
  <si>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</si>
  <si>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</si>
  <si>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</si>
  <si>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</si>
  <si>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</si>
  <si>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</si>
  <si>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</si>
  <si>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</si>
  <si>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</si>
  <si>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</si>
  <si>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</si>
  <si>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</si>
  <si>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</si>
  <si>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</si>
  <si>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</si>
  <si>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</si>
  <si>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</si>
  <si>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</si>
  <si>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</si>
  <si>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</si>
  <si>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</si>
  <si>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</si>
  <si>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</si>
  <si>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</si>
  <si>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</si>
  <si>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</si>
  <si>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</si>
  <si>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</si>
  <si>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</si>
  <si>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</si>
  <si>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</si>
  <si>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</si>
  <si>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</si>
  <si>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</si>
  <si>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</si>
  <si>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</si>
  <si>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</si>
  <si>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</si>
  <si>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</si>
  <si>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</si>
  <si>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</si>
  <si>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</si>
  <si>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</si>
  <si>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</si>
  <si>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</si>
  <si>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</si>
  <si>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</si>
  <si>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</si>
  <si>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</si>
  <si>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</si>
  <si>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</si>
  <si>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</si>
  <si>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</si>
  <si>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</si>
  <si>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</si>
  <si>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</si>
  <si>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</si>
  <si>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</si>
  <si>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</si>
  <si>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</si>
  <si>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</si>
  <si>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</si>
  <si>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</si>
  <si>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</si>
  <si>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</si>
  <si>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</si>
  <si>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</si>
  <si>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</si>
  <si>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</si>
  <si>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</si>
  <si>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</si>
  <si>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</si>
  <si>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</si>
  <si>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</si>
  <si>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</si>
  <si>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</si>
  <si>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</si>
  <si>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</si>
  <si>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</si>
  <si>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</si>
  <si>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</si>
  <si>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</si>
  <si>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</si>
  <si>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</si>
  <si>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</si>
  <si>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</si>
  <si>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</si>
  <si>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</si>
  <si>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</si>
  <si>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</si>
  <si>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</si>
  <si>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</si>
  <si>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</si>
  <si>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</si>
  <si>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</si>
  <si>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</si>
  <si>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</si>
  <si>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</si>
  <si>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</si>
  <si>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</si>
  <si>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</si>
  <si>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</si>
  <si>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</si>
  <si>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</si>
  <si>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</si>
  <si>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</si>
  <si>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</si>
  <si>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</si>
  <si>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</si>
  <si>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</si>
  <si>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</si>
  <si>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</si>
  <si>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</si>
  <si>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</si>
  <si>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</si>
  <si>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</si>
  <si>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</si>
  <si>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</si>
  <si>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</si>
  <si>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</si>
  <si>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</si>
  <si>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</si>
  <si>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</si>
  <si>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</si>
  <si>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</si>
  <si>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</si>
  <si>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</si>
  <si>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</si>
  <si>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</si>
  <si>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</si>
  <si>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</si>
  <si>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</si>
  <si>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</si>
  <si>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</si>
  <si>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</si>
  <si>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</si>
  <si>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</si>
  <si>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</si>
  <si>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</si>
  <si>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</si>
  <si>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</si>
  <si>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</si>
  <si>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</si>
  <si>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</si>
  <si>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</si>
  <si>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</si>
  <si>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</si>
  <si>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</si>
  <si>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</si>
  <si>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</si>
  <si>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</si>
  <si>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</si>
  <si>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</si>
  <si>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</si>
  <si>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</si>
  <si>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</si>
  <si>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</si>
  <si>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</si>
  <si>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</si>
  <si>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</si>
  <si>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</si>
  <si>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</si>
  <si>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</si>
  <si>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</si>
  <si>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</si>
  <si>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</si>
  <si>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</si>
  <si>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</si>
  <si>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</si>
  <si>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</si>
  <si>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</si>
  <si>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</si>
  <si>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</si>
  <si>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</si>
  <si>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</si>
  <si>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</si>
  <si>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</si>
  <si>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</si>
  <si>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</si>
  <si>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</si>
  <si>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</si>
  <si>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</si>
  <si>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</si>
  <si>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</si>
  <si>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</si>
  <si>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</si>
  <si>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</si>
  <si>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</si>
  <si>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</si>
  <si>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</si>
  <si>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</si>
  <si>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</si>
  <si>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</si>
  <si>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</si>
  <si>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</si>
  <si>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</si>
  <si>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</si>
  <si>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</si>
  <si>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</si>
  <si>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</si>
  <si>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</si>
  <si>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</si>
  <si>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</si>
  <si>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</si>
  <si>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</si>
  <si>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</si>
  <si>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</si>
  <si>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</si>
  <si>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</si>
  <si>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</si>
  <si>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</si>
  <si>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</si>
  <si>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</si>
  <si>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</si>
  <si>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</si>
  <si>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</si>
  <si>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</si>
  <si>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</si>
  <si>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</si>
  <si>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</si>
  <si>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</si>
  <si>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</si>
  <si>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</si>
  <si>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</si>
  <si>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</si>
  <si>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</si>
  <si>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</si>
  <si>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</si>
  <si>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</si>
  <si>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</si>
  <si>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</si>
  <si>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</si>
  <si>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</si>
  <si>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</si>
  <si>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</si>
  <si>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</si>
  <si>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</si>
  <si>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</si>
  <si>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</si>
  <si>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</si>
  <si>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</si>
  <si>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</si>
  <si>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</si>
  <si>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</si>
  <si>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</si>
  <si>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</si>
  <si>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</si>
  <si>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</si>
  <si>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</si>
  <si>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</si>
  <si>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</si>
  <si>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</si>
  <si>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</si>
  <si>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</si>
  <si>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</si>
  <si>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</si>
  <si>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</si>
  <si>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</si>
  <si>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</si>
  <si>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</si>
  <si>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</si>
  <si>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</si>
  <si>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</si>
  <si>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</si>
  <si>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</si>
  <si>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</si>
  <si>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</si>
  <si>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</si>
  <si>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</si>
  <si>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</si>
  <si>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</si>
  <si>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</si>
  <si>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</si>
  <si>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</si>
  <si>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</si>
  <si>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</si>
  <si>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</si>
  <si>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</si>
  <si>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</si>
  <si>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</si>
  <si>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</si>
  <si>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</si>
  <si>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</si>
  <si>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</si>
  <si>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</si>
  <si>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</si>
  <si>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</si>
  <si>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</si>
  <si>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</si>
  <si>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</si>
  <si>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</si>
  <si>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</si>
  <si>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</si>
  <si>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</si>
  <si>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</si>
  <si>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</si>
  <si>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</si>
  <si>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</si>
  <si>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</si>
  <si>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</si>
  <si>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</si>
  <si>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</si>
  <si>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</si>
  <si>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</si>
  <si>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</si>
  <si>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</si>
  <si>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</si>
  <si>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</si>
  <si>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</si>
  <si>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</si>
  <si>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</si>
  <si>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</si>
  <si>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</si>
  <si>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</si>
  <si>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</si>
  <si>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</si>
  <si>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</si>
  <si>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</si>
  <si>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</si>
  <si>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</si>
  <si>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</si>
  <si>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</si>
  <si>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</si>
  <si>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</si>
  <si>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</si>
  <si>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</si>
  <si>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</si>
  <si>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</si>
  <si>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</si>
  <si>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</si>
  <si>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</si>
  <si>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</si>
  <si>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</si>
  <si>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</si>
  <si>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</si>
  <si>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</si>
  <si>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</si>
  <si>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</si>
  <si>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</si>
  <si>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</si>
  <si>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</si>
  <si>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</si>
  <si>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</si>
  <si>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</si>
  <si>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</si>
  <si>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</si>
  <si>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</si>
  <si>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</si>
  <si>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</si>
  <si>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</si>
  <si>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</si>
  <si>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</si>
  <si>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</si>
  <si>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</si>
  <si>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</si>
  <si>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</si>
  <si>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</si>
  <si>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</si>
  <si>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</si>
  <si>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</si>
  <si>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</si>
  <si>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</si>
  <si>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</si>
  <si>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</si>
  <si>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</si>
  <si>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</si>
  <si>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</si>
  <si>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</si>
  <si>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</si>
  <si>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</si>
  <si>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</si>
  <si>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</si>
  <si>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</si>
  <si>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</si>
  <si>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</si>
  <si>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</si>
  <si>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</si>
  <si>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</si>
  <si>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</si>
  <si>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</si>
  <si>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</si>
  <si>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</si>
  <si>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</si>
  <si>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</si>
  <si>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</si>
  <si>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</si>
  <si>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</si>
  <si>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</si>
  <si>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</si>
  <si>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</si>
  <si>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</si>
  <si>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</si>
  <si>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</si>
  <si>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</si>
  <si>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</si>
  <si>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</si>
  <si>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</si>
  <si>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</si>
  <si>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</si>
  <si>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</si>
  <si>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</si>
  <si>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</si>
  <si>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</si>
  <si>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</si>
  <si>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</si>
  <si>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</si>
  <si>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</si>
  <si>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</si>
  <si>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</si>
  <si>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</si>
  <si>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</si>
  <si>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</si>
  <si>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</si>
  <si>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</si>
  <si>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</si>
  <si>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</si>
  <si>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</si>
  <si>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</si>
  <si>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</si>
  <si>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</si>
  <si>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</si>
  <si>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</si>
  <si>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</si>
  <si>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</si>
  <si>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</si>
  <si>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</si>
  <si>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</si>
  <si>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</si>
  <si>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</si>
  <si>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</si>
  <si>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</si>
  <si>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</si>
  <si>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</si>
  <si>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</si>
  <si>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</si>
  <si>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</si>
  <si>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</si>
  <si>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</si>
  <si>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</si>
  <si>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</si>
  <si>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</si>
  <si>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</si>
  <si>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</si>
  <si>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</si>
  <si>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</si>
  <si>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</si>
  <si>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</si>
  <si>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</si>
  <si>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</si>
  <si>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</si>
  <si>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</si>
  <si>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</si>
  <si>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</si>
  <si>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</si>
  <si>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</si>
  <si>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</si>
  <si>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</si>
  <si>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</si>
  <si>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</si>
  <si>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</si>
  <si>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</si>
  <si>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</si>
  <si>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</si>
  <si>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</si>
  <si>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</si>
  <si>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</si>
  <si>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</si>
  <si>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</si>
  <si>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</si>
  <si>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</si>
  <si>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</si>
  <si>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</si>
  <si>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</si>
  <si>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</si>
  <si>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</si>
  <si>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</si>
  <si>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</si>
  <si>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</si>
  <si>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</si>
  <si>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</si>
  <si>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</si>
  <si>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</si>
  <si>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</si>
  <si>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</si>
  <si>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</si>
  <si>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</si>
  <si>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</si>
  <si>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</si>
  <si>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</si>
  <si>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</si>
  <si>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</si>
  <si>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</si>
  <si>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</si>
  <si>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</si>
  <si>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</si>
  <si>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</si>
  <si>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</si>
  <si>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</si>
  <si>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</si>
  <si>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</si>
  <si>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</si>
  <si>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</si>
  <si>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</si>
  <si>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</si>
  <si>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</si>
  <si>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</si>
  <si>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</si>
  <si>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</si>
  <si>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</si>
  <si>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</si>
  <si>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</si>
  <si>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</si>
  <si>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</si>
  <si>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</si>
  <si>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</si>
  <si>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</si>
  <si>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</si>
  <si>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</si>
  <si>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</si>
  <si>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</si>
  <si>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</si>
  <si>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</si>
  <si>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</si>
  <si>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</si>
  <si>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</si>
  <si>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</si>
  <si>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</si>
  <si>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</si>
  <si>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</si>
  <si>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</si>
  <si>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</si>
  <si>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</si>
  <si>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</si>
  <si>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</si>
  <si>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</si>
  <si>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</si>
  <si>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</si>
  <si>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</si>
  <si>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</si>
  <si>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</si>
  <si>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</si>
  <si>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</si>
  <si>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</si>
  <si>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</si>
  <si>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</si>
  <si>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</si>
  <si>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</si>
  <si>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</si>
  <si>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</si>
  <si>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</si>
  <si>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</si>
  <si>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</si>
  <si>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</si>
  <si>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</si>
  <si>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</si>
  <si>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</si>
  <si>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</si>
  <si>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</si>
  <si>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</si>
  <si>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</si>
  <si>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</si>
  <si>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</si>
  <si>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</si>
  <si>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</si>
  <si>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</si>
  <si>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</si>
  <si>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</si>
  <si>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</si>
  <si>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</si>
  <si>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</si>
  <si>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</si>
  <si>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</si>
  <si>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</si>
  <si>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</si>
  <si>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</si>
  <si>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</si>
  <si>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</si>
  <si>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</si>
  <si>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</si>
  <si>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</si>
  <si>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</si>
  <si>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</si>
  <si>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</si>
  <si>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</si>
  <si>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</si>
  <si>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</si>
  <si>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</si>
  <si>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</si>
  <si>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</si>
  <si>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</si>
  <si>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</si>
  <si>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</si>
  <si>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</si>
  <si>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</si>
  <si>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</si>
  <si>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</si>
  <si>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</si>
  <si>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</si>
  <si>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</si>
  <si>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</si>
  <si>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</si>
  <si>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</si>
  <si>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</si>
  <si>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</si>
  <si>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</si>
  <si>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</si>
  <si>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</si>
  <si>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</si>
  <si>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</si>
  <si>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</si>
  <si>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</si>
  <si>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</si>
  <si>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</si>
  <si>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</si>
  <si>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</si>
  <si>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</si>
  <si>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</si>
  <si>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</si>
  <si>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</si>
  <si>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</si>
  <si>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</si>
  <si>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</si>
  <si>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</si>
  <si>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</si>
  <si>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</si>
  <si>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</si>
  <si>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</si>
  <si>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</si>
  <si>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</si>
  <si>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</si>
  <si>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</si>
  <si>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</si>
  <si>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</si>
  <si>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</si>
  <si>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</si>
  <si>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</si>
  <si>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</si>
  <si>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</si>
  <si>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</si>
  <si>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</si>
  <si>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</si>
  <si>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</si>
  <si>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</si>
  <si>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</si>
  <si>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</si>
  <si>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</si>
  <si>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</si>
  <si>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</si>
  <si>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</si>
  <si>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</si>
  <si>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</si>
  <si>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</si>
  <si>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</si>
  <si>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</si>
  <si>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</si>
  <si>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</si>
  <si>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</si>
  <si>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</si>
  <si>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</si>
  <si>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</si>
  <si>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</si>
  <si>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</si>
  <si>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</si>
  <si>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</si>
  <si>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</si>
  <si>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</si>
  <si>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</si>
  <si>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</si>
  <si>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</si>
  <si>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</si>
  <si>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</si>
  <si>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</si>
  <si>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</si>
  <si>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</si>
  <si>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</si>
  <si>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</si>
  <si>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</si>
  <si>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</si>
  <si>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</si>
  <si>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</si>
  <si>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</si>
  <si>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</si>
  <si>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</si>
  <si>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</si>
  <si>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</si>
  <si>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</si>
  <si>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</si>
  <si>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</si>
  <si>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</si>
  <si>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</si>
  <si>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</si>
  <si>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</si>
  <si>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</si>
  <si>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</si>
  <si>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</si>
  <si>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</si>
  <si>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</si>
  <si>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</si>
  <si>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</si>
  <si>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</si>
  <si>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</si>
  <si>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</si>
  <si>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</si>
  <si>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</si>
  <si>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</si>
  <si>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</si>
  <si>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</si>
  <si>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</si>
  <si>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</si>
  <si>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</si>
  <si>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</si>
  <si>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</si>
  <si>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</si>
  <si>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</si>
  <si>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</si>
  <si>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</si>
  <si>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</si>
  <si>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</si>
  <si>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</si>
  <si>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</si>
  <si>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</si>
  <si>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</si>
  <si>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</si>
  <si>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</si>
  <si>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</si>
  <si>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</si>
  <si>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</si>
  <si>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</si>
  <si>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</si>
  <si>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</si>
  <si>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</si>
  <si>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</si>
  <si>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</si>
  <si>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</si>
  <si>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</si>
  <si>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</si>
  <si>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</si>
  <si>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</si>
  <si>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</si>
  <si>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</si>
  <si>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</si>
  <si>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</si>
  <si>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</si>
  <si>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</si>
  <si>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</si>
  <si>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</si>
  <si>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</si>
  <si>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</si>
  <si>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</si>
  <si>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</si>
  <si>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</si>
  <si>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</si>
  <si>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</si>
  <si>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</si>
  <si>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</si>
  <si>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</si>
  <si>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</si>
  <si>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</si>
  <si>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</si>
  <si>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</si>
  <si>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</si>
  <si>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</si>
  <si>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</si>
  <si>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</si>
  <si>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</si>
  <si>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</si>
  <si>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</si>
  <si>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</si>
  <si>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</si>
  <si>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</si>
  <si>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</si>
  <si>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</si>
  <si>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</si>
  <si>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</si>
  <si>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</si>
  <si>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</si>
  <si>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</si>
  <si>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</si>
  <si>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</si>
  <si>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</si>
  <si>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</si>
  <si>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</si>
  <si>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</si>
  <si>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</si>
  <si>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</si>
  <si>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</si>
  <si>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</si>
  <si>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</si>
  <si>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</si>
  <si>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</si>
  <si>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</si>
  <si>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</si>
  <si>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</si>
  <si>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</si>
  <si>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</si>
  <si>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</si>
  <si>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</si>
  <si>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</si>
  <si>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</si>
  <si>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</si>
  <si>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</si>
  <si>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</si>
  <si>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</si>
  <si>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</si>
  <si>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</si>
  <si>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</si>
  <si>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</si>
  <si>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</si>
  <si>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</si>
  <si>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</si>
  <si>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</si>
  <si>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</si>
  <si>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</si>
  <si>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</si>
  <si>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</si>
  <si>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</si>
  <si>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</si>
  <si>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</si>
  <si>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</si>
  <si>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</si>
  <si>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</si>
  <si>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</si>
  <si>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</si>
  <si>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</si>
  <si>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</si>
  <si>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</si>
  <si>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</si>
  <si>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</si>
  <si>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</si>
  <si>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</si>
  <si>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</si>
  <si>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</si>
  <si>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</si>
  <si>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</si>
  <si>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</si>
  <si>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</si>
  <si>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</si>
  <si>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</si>
  <si>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</si>
  <si>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</si>
  <si>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</si>
  <si>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</si>
  <si>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</si>
  <si>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</si>
  <si>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</si>
  <si>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</si>
  <si>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</si>
  <si>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</si>
  <si>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</si>
  <si>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</si>
  <si>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</si>
  <si>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</si>
  <si>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</si>
  <si>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</si>
  <si>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</si>
  <si>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</si>
  <si>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</si>
  <si>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</si>
  <si>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</si>
  <si>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</si>
  <si>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</si>
  <si>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</si>
  <si>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</si>
  <si>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</si>
  <si>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</si>
  <si>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</si>
  <si>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</si>
  <si>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</si>
  <si>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</si>
  <si>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</si>
  <si>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</si>
  <si>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</si>
  <si>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</si>
  <si>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</si>
  <si>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</si>
  <si>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</si>
  <si>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</si>
  <si>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</si>
  <si>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</si>
  <si>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</si>
  <si>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</si>
  <si>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</si>
  <si>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</si>
  <si>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</si>
  <si>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</si>
  <si>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</si>
  <si>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</si>
  <si>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</si>
  <si>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</si>
  <si>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</si>
  <si>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</si>
  <si>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</si>
  <si>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</si>
  <si>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</si>
  <si>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</si>
  <si>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</si>
  <si>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</si>
  <si>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</si>
  <si>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</si>
  <si>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</si>
  <si>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</si>
  <si>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</si>
  <si>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</si>
  <si>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</si>
  <si>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</si>
  <si>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</si>
  <si>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</si>
  <si>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</si>
  <si>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</si>
  <si>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</si>
  <si>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</si>
  <si>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</si>
  <si>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</si>
  <si>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</si>
  <si>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</si>
  <si>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</si>
  <si>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</si>
  <si>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</si>
  <si>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</si>
  <si>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</si>
  <si>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</si>
  <si>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</si>
  <si>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</si>
  <si>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</si>
  <si>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</si>
  <si>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</si>
  <si>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</si>
  <si>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</si>
  <si>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</si>
  <si>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</si>
  <si>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</si>
  <si>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</si>
  <si>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</si>
  <si>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</si>
  <si>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</si>
  <si>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</si>
  <si>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</si>
  <si>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</si>
  <si>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</si>
  <si>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</si>
  <si>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</si>
  <si>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</si>
  <si>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</si>
  <si>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</si>
  <si>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</si>
  <si>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</si>
  <si>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</si>
  <si>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</si>
  <si>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</si>
  <si>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</si>
  <si>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</si>
  <si>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</si>
  <si>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</si>
  <si>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</si>
  <si>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</si>
  <si>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</si>
  <si>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</si>
  <si>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</si>
  <si>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</si>
  <si>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</si>
  <si>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</si>
  <si>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</si>
  <si>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</si>
  <si>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</si>
  <si>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</si>
  <si>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</si>
  <si>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</si>
  <si>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</si>
  <si>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</si>
  <si>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</si>
  <si>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</si>
  <si>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</si>
  <si>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</si>
  <si>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</si>
  <si>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</si>
  <si>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</si>
  <si>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</si>
  <si>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</si>
  <si>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</si>
  <si>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</si>
  <si>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</si>
  <si>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</si>
  <si>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</si>
  <si>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</si>
  <si>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</si>
  <si>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</si>
  <si>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</si>
  <si>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</si>
  <si>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</si>
  <si>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</si>
  <si>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</si>
  <si>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</si>
  <si>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</si>
  <si>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</si>
  <si>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</si>
  <si>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</si>
  <si>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</si>
  <si>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</si>
  <si>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</si>
  <si>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</si>
  <si>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</si>
  <si>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</si>
  <si>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</si>
  <si>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</si>
  <si>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</si>
  <si>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</si>
  <si>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</si>
  <si>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</si>
  <si>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</si>
  <si>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</si>
  <si>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</si>
  <si>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</si>
  <si>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</si>
  <si>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</si>
  <si>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</si>
  <si>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</si>
  <si>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</si>
  <si>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</si>
  <si>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</si>
  <si>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</si>
  <si>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</si>
  <si>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</si>
  <si>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</si>
  <si>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</si>
  <si>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</si>
  <si>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</si>
  <si>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</si>
  <si>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</si>
  <si>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</si>
  <si>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</si>
  <si>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</si>
  <si>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</si>
  <si>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</si>
  <si>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</si>
  <si>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</si>
  <si>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</si>
  <si>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</si>
  <si>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</si>
  <si>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</si>
  <si>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</si>
  <si>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</si>
  <si>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</si>
  <si>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</si>
  <si>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</si>
  <si>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</si>
  <si>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</si>
  <si>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</si>
  <si>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</si>
  <si>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</si>
  <si>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</si>
  <si>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</si>
  <si>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</si>
  <si>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</si>
  <si>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</si>
  <si>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</si>
  <si>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</si>
  <si>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</si>
  <si>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</si>
  <si>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</si>
  <si>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</si>
  <si>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</si>
  <si>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</si>
  <si>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</si>
  <si>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</si>
  <si>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</si>
  <si>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</si>
  <si>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</si>
  <si>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</si>
  <si>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</si>
  <si>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</si>
  <si>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</si>
  <si>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</si>
  <si>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</si>
  <si>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</si>
  <si>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</si>
  <si>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</si>
  <si>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</si>
  <si>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</si>
  <si>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</si>
  <si>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</si>
  <si>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</si>
  <si>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</si>
  <si>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</si>
  <si>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</si>
  <si>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</si>
  <si>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</si>
  <si>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</si>
  <si>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</si>
  <si>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</si>
  <si>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</si>
  <si>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</si>
  <si>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</si>
  <si>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</si>
  <si>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</si>
  <si>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</si>
  <si>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</si>
  <si>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</si>
  <si>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</si>
  <si>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</si>
  <si>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</si>
  <si>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</si>
  <si>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</si>
  <si>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</si>
  <si>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</si>
  <si>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</si>
  <si>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</si>
  <si>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</si>
  <si>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</si>
  <si>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</si>
  <si>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</si>
  <si>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</si>
  <si>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</si>
  <si>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</si>
  <si>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</si>
  <si>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</si>
  <si>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</si>
  <si>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</si>
  <si>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</si>
  <si>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</si>
  <si>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</si>
  <si>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</si>
  <si>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</si>
  <si>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</si>
  <si>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</si>
  <si>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</si>
  <si>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</si>
  <si>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</si>
  <si>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</si>
  <si>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</si>
  <si>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</si>
  <si>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</si>
  <si>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</si>
  <si>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</si>
  <si>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</si>
  <si>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</si>
  <si>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</si>
  <si>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</si>
  <si>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</si>
  <si>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</si>
  <si>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</si>
  <si>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</si>
  <si>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</si>
  <si>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</si>
  <si>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</si>
  <si>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</si>
  <si>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</si>
  <si>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</si>
  <si>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</si>
  <si>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</si>
  <si>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</si>
  <si>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</si>
  <si>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</si>
  <si>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</si>
  <si>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</si>
  <si>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</si>
  <si>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</si>
  <si>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</si>
  <si>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</si>
  <si>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</si>
  <si>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</si>
  <si>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</si>
  <si>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</si>
  <si>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</si>
  <si>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</si>
  <si>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</si>
  <si>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</si>
  <si>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</si>
  <si>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</si>
  <si>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</si>
  <si>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</si>
  <si>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</si>
  <si>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</si>
  <si>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</si>
  <si>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</si>
  <si>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</si>
  <si>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</si>
  <si>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</si>
  <si>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</si>
  <si>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</si>
  <si>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</si>
  <si>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</si>
  <si>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</si>
  <si>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</si>
  <si>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</si>
  <si>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</si>
  <si>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</si>
  <si>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</si>
  <si>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</si>
  <si>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</si>
  <si>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</si>
  <si>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</si>
  <si>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</si>
  <si>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</si>
  <si>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</si>
  <si>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</si>
  <si>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</si>
  <si>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</si>
  <si>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</si>
  <si>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</si>
  <si>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</si>
  <si>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</si>
  <si>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</si>
  <si>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</si>
  <si>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</si>
  <si>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</si>
  <si>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</si>
  <si>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</si>
  <si>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</si>
  <si>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</si>
  <si>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</si>
  <si>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</si>
  <si>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</si>
  <si>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</si>
  <si>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</si>
  <si>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</si>
  <si>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</si>
  <si>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</si>
  <si>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</si>
  <si>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</si>
  <si>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</si>
  <si>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</si>
  <si>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</si>
  <si>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</si>
  <si>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</si>
  <si>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</si>
  <si>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</si>
  <si>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</si>
  <si>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</si>
  <si>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</si>
  <si>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</si>
  <si>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</si>
  <si>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</si>
  <si>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</si>
  <si>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</si>
  <si>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</si>
  <si>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</si>
  <si>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</si>
  <si>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</si>
  <si>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</si>
  <si>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</si>
  <si>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</si>
  <si>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</si>
  <si>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</si>
  <si>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</si>
  <si>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</si>
  <si>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</si>
  <si>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</si>
  <si>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</si>
  <si>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</si>
  <si>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</si>
  <si>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</si>
  <si>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</si>
  <si>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</si>
  <si>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</si>
  <si>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</si>
  <si>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</si>
  <si>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</si>
  <si>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</si>
  <si>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</si>
  <si>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</si>
  <si>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</si>
  <si>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</si>
  <si>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</si>
  <si>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</si>
  <si>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</si>
  <si>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</si>
  <si>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</si>
  <si>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</si>
  <si>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</si>
  <si>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</si>
  <si>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</si>
  <si>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</si>
  <si>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</si>
  <si>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</si>
  <si>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</si>
  <si>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</si>
  <si>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</si>
  <si>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</si>
  <si>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</si>
  <si>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</si>
  <si>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</si>
  <si>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</si>
  <si>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</si>
  <si>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</si>
  <si>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</si>
  <si>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</si>
  <si>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</si>
  <si>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</si>
  <si>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</si>
  <si>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</si>
  <si>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</si>
  <si>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</si>
  <si>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</si>
  <si>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</si>
  <si>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</si>
  <si>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</si>
  <si>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</si>
  <si>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</si>
  <si>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</si>
  <si>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</si>
  <si>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</si>
  <si>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</si>
  <si>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</si>
  <si>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</si>
  <si>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</si>
  <si>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</si>
  <si>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</si>
  <si>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</si>
  <si>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</si>
  <si>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</si>
  <si>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</si>
  <si>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</si>
  <si>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</si>
  <si>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</si>
  <si>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</si>
  <si>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</si>
  <si>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</si>
  <si>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</si>
  <si>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</si>
  <si>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</si>
  <si>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</si>
  <si>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</si>
  <si>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</si>
  <si>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</si>
  <si>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</si>
  <si>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</si>
  <si>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</si>
  <si>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</si>
  <si>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</si>
  <si>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</si>
  <si>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</si>
  <si>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</si>
  <si>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</si>
  <si>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</si>
  <si>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</si>
  <si>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</si>
  <si>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</si>
  <si>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</si>
  <si>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</si>
  <si>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</si>
  <si>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</si>
  <si>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</si>
  <si>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</si>
  <si>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</si>
  <si>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</si>
  <si>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</si>
  <si>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</si>
  <si>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</si>
  <si>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</si>
  <si>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</si>
  <si>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</si>
  <si>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</si>
  <si>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</si>
  <si>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</si>
  <si>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</si>
  <si>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</si>
  <si>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</si>
  <si>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</si>
  <si>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</si>
  <si>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</si>
  <si>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</si>
  <si>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</si>
  <si>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</si>
  <si>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</si>
  <si>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</si>
  <si>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</si>
  <si>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</si>
  <si>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</si>
  <si>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</si>
  <si>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</si>
  <si>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</si>
  <si>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</si>
  <si>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</si>
  <si>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</si>
  <si>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</si>
  <si>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</si>
  <si>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</si>
  <si>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</si>
  <si>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</si>
  <si>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</si>
  <si>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</si>
  <si>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</si>
  <si>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</si>
  <si>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</si>
  <si>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</si>
  <si>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</si>
  <si>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</si>
  <si>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</si>
  <si>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</si>
  <si>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</si>
  <si>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</si>
  <si>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</si>
  <si>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</si>
  <si>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</si>
  <si>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</si>
  <si>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</si>
  <si>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</si>
  <si>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</si>
  <si>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</si>
  <si>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</si>
  <si>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</si>
  <si>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</si>
  <si>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</si>
  <si>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</si>
  <si>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</si>
  <si>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</si>
  <si>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</si>
  <si>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</si>
  <si>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</si>
  <si>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</si>
  <si>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</si>
  <si>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</si>
  <si>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</si>
  <si>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</si>
  <si>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</si>
  <si>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</si>
  <si>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</si>
  <si>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</si>
  <si>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</si>
  <si>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</si>
  <si>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</si>
  <si>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</si>
  <si>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</si>
  <si>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</si>
  <si>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</si>
  <si>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</si>
  <si>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</si>
  <si>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</si>
  <si>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</si>
  <si>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</si>
  <si>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</si>
  <si>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</si>
  <si>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</si>
  <si>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</si>
  <si>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</si>
  <si>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</si>
  <si>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</si>
  <si>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</si>
  <si>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</si>
  <si>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</si>
  <si>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</si>
  <si>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</si>
  <si>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</si>
  <si>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</si>
  <si>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</si>
  <si>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</si>
  <si>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</si>
  <si>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</si>
  <si>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</si>
  <si>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</si>
  <si>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</si>
  <si>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</si>
  <si>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</si>
  <si>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</si>
  <si>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</si>
  <si>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</si>
  <si>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</si>
  <si>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</si>
  <si>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</si>
  <si>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</si>
  <si>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</si>
  <si>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</si>
  <si>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</si>
  <si>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</si>
  <si>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</si>
  <si>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</si>
  <si>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</si>
  <si>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</si>
  <si>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</si>
  <si>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</si>
  <si>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</si>
  <si>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</si>
  <si>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</si>
  <si>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</si>
  <si>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</si>
  <si>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</si>
  <si>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</si>
  <si>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</si>
  <si>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</si>
  <si>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</si>
  <si>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</si>
  <si>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</si>
  <si>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</si>
  <si>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</si>
  <si>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</si>
  <si>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</si>
  <si>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</si>
  <si>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</si>
  <si>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</si>
  <si>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</si>
  <si>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</si>
  <si>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</si>
  <si>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</si>
  <si>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</si>
  <si>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</si>
  <si>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</si>
  <si>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</si>
  <si>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</si>
  <si>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</si>
  <si>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</si>
  <si>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</si>
  <si>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</si>
  <si>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</si>
  <si>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</si>
  <si>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</si>
  <si>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</si>
  <si>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</si>
  <si>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</si>
  <si>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</si>
  <si>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</si>
  <si>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</si>
  <si>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</si>
  <si>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</si>
  <si>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</si>
  <si>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</si>
  <si>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</si>
  <si>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</si>
  <si>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</si>
  <si>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</si>
  <si>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</si>
  <si>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</si>
  <si>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</si>
  <si>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</si>
  <si>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</si>
  <si>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</si>
  <si>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</si>
  <si>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</si>
  <si>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</si>
  <si>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</si>
  <si>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</si>
  <si>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</si>
  <si>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</si>
  <si>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</si>
  <si>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</si>
  <si>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</si>
  <si>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</si>
  <si>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</si>
  <si>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</si>
  <si>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</si>
  <si>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</si>
  <si>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</si>
  <si>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</si>
  <si>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</si>
  <si>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</si>
  <si>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</si>
  <si>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</si>
  <si>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</si>
  <si>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</si>
  <si>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</si>
  <si>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</si>
  <si>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</si>
  <si>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</si>
  <si>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</si>
  <si>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</si>
  <si>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</si>
  <si>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</si>
  <si>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</si>
  <si>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</si>
  <si>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</si>
  <si>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</si>
  <si>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</si>
  <si>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</si>
  <si>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</si>
  <si>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</si>
  <si>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</si>
  <si>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</si>
  <si>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</si>
  <si>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</si>
  <si>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</si>
  <si>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Opto 22</t>
  </si>
  <si>
    <t>43044 Business Park Dr</t>
  </si>
  <si>
    <t>Lloyd Romeo</t>
  </si>
  <si>
    <t>Lromeo@Opto22.com</t>
  </si>
  <si>
    <t>951-695-3008</t>
  </si>
  <si>
    <t>Mark Engman</t>
  </si>
  <si>
    <t>President and Chief Executive Officer</t>
  </si>
  <si>
    <t>Compliance@Opto22.com</t>
  </si>
  <si>
    <t>951-695-3000</t>
  </si>
  <si>
    <t>CFSI</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</si>
  <si>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</si>
  <si>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</si>
  <si>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</si>
  <si>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</si>
  <si>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</si>
  <si>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</si>
  <si>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</si>
  <si>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</si>
  <si>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</si>
  <si>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</si>
  <si>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</si>
  <si>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Yunnan</t>
  </si>
  <si>
    <t>Daejin Indus Co. Ltd</t>
  </si>
  <si>
    <t>Gyeonggi</t>
  </si>
  <si>
    <t>Novosibirsk Province</t>
  </si>
  <si>
    <t>Hong Kong</t>
  </si>
  <si>
    <t>Hesse</t>
  </si>
  <si>
    <t>Inner Mongolia Qiankun Gold and Silver Refinery Share Company Limited</t>
  </si>
  <si>
    <t>Kansai</t>
  </si>
  <si>
    <t>Jiangxi Copper Company Limited</t>
  </si>
  <si>
    <t>Johnson Matthey Inc</t>
  </si>
  <si>
    <t>UNITED STATES</t>
  </si>
  <si>
    <t>Johnson Matthey Ltd</t>
  </si>
  <si>
    <t>JSC Uralectromed</t>
  </si>
  <si>
    <t>Kazzinc Ltd</t>
  </si>
  <si>
    <t>Kojima Chemicals Co., Ltd</t>
  </si>
  <si>
    <t>Korea Metal Co. Ltd</t>
  </si>
  <si>
    <t>CID000988</t>
  </si>
  <si>
    <t>Chuy Province</t>
  </si>
  <si>
    <t>Ulsan</t>
  </si>
  <si>
    <t>Metalor Technologies (Hong Kong) Ltd</t>
  </si>
  <si>
    <t>Metalor Technologies (Singapore) Pte. Ltd.</t>
  </si>
  <si>
    <t>Metalor Technologies SA</t>
  </si>
  <si>
    <t>Met-Mex Peñoles, S.A.</t>
  </si>
  <si>
    <t>Moscow Region</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</si>
  <si>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</si>
  <si>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</si>
  <si>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</si>
  <si>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</si>
  <si>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</si>
  <si>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</si>
  <si>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</si>
  <si>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</si>
  <si>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</si>
  <si>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</si>
  <si>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</si>
  <si>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</si>
  <si>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</si>
  <si>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CID001573</t>
  </si>
  <si>
    <t>SEMPSA Joyería Platería SA</t>
  </si>
  <si>
    <t>Shandong Zhaojin Gold &amp; Silver Refinery Co. Ltd</t>
  </si>
  <si>
    <t>TAIWAN</t>
  </si>
  <si>
    <t>Taiwan</t>
  </si>
  <si>
    <t>The Refinery of Shandong Gold Mining Co. Ltd</t>
  </si>
  <si>
    <t>Tokuriki Honten Co., Ltd</t>
  </si>
  <si>
    <t>Chungcheong</t>
  </si>
  <si>
    <t>Umicore Brasil Ltda</t>
  </si>
  <si>
    <t>Umicore SA Business Unit Precious Metals Refining</t>
  </si>
  <si>
    <t>Valcambi SA</t>
  </si>
  <si>
    <t>Western Australian Mint trading as The Perth Mint</t>
  </si>
  <si>
    <t>YAMAMOTO PRECIOUS METAL CO., LTD.</t>
  </si>
  <si>
    <t>Yokohama Metal Co Ltd</t>
  </si>
  <si>
    <t>Henan</t>
  </si>
  <si>
    <t>Zijin Mining Group Co. Ltd</t>
  </si>
  <si>
    <t>Hunan</t>
  </si>
  <si>
    <t>Guangdong</t>
  </si>
  <si>
    <t>Hi-Temp</t>
  </si>
  <si>
    <t>CID000731</t>
  </si>
  <si>
    <t>Yaphank</t>
  </si>
  <si>
    <t>Jiangxi</t>
  </si>
  <si>
    <t>King-Tan Tantalum Industry Ltd</t>
  </si>
  <si>
    <t>CID000973</t>
  </si>
  <si>
    <t>Ningxia</t>
  </si>
  <si>
    <t>Perm Krai</t>
  </si>
  <si>
    <t>Telex</t>
  </si>
  <si>
    <t>Ulba</t>
  </si>
  <si>
    <t>East Kazakhstan</t>
  </si>
  <si>
    <t>Zhuzhou Cement Carbide</t>
  </si>
  <si>
    <t>CID002232</t>
  </si>
  <si>
    <t>Guangxi</t>
  </si>
  <si>
    <t>Cooper Santa</t>
  </si>
  <si>
    <t>CID000295</t>
  </si>
  <si>
    <t>Rondonia</t>
  </si>
  <si>
    <t>CV JusTindo</t>
  </si>
  <si>
    <t>CID000307</t>
  </si>
  <si>
    <t>Kabupaten</t>
  </si>
  <si>
    <t>Bangka</t>
  </si>
  <si>
    <t>CV Makmur Jaya</t>
  </si>
  <si>
    <t>CID000308</t>
  </si>
  <si>
    <t>BOLIVIA</t>
  </si>
  <si>
    <t>Cercado</t>
  </si>
  <si>
    <t>Subcarpathian Voivodeship</t>
  </si>
  <si>
    <t>Gejiu Non-Ferrous Metal Processing Co. Ltd.</t>
  </si>
  <si>
    <t>Linwu Xianggui Smelter Co</t>
  </si>
  <si>
    <t>CID001063</t>
  </si>
  <si>
    <t>Magnu's Minerais Metais e Ligas LTDA</t>
  </si>
  <si>
    <t>Penang</t>
  </si>
  <si>
    <t>Metallo Chimique</t>
  </si>
  <si>
    <t>CID001143</t>
  </si>
  <si>
    <t>Novosibirsk Integrated Tin Works</t>
  </si>
  <si>
    <t>CID001305</t>
  </si>
  <si>
    <t>Chonburi</t>
  </si>
  <si>
    <t>PT Bangka Kudai Tin</t>
  </si>
  <si>
    <t>CID001409</t>
  </si>
  <si>
    <t>PT Bangka Putra Karya</t>
  </si>
  <si>
    <t>CID001412</t>
  </si>
  <si>
    <t>PT Eunindo Usaha Mandiri</t>
  </si>
  <si>
    <t>CID001438</t>
  </si>
  <si>
    <t>PT REFINED BANGKA TIN</t>
  </si>
  <si>
    <t>PT Timah (Persero), Tbk</t>
  </si>
  <si>
    <t>Longtan Shiang Taoyuang</t>
  </si>
  <si>
    <t>PT Alam Lestari Kencana</t>
  </si>
  <si>
    <t>CID001393</t>
  </si>
  <si>
    <t>PT BilliTin Makmur Lestari</t>
  </si>
  <si>
    <t>CID001424</t>
  </si>
  <si>
    <t>PT Fang Di MulTindo</t>
  </si>
  <si>
    <t>CID001442</t>
  </si>
  <si>
    <t>PT HP Metals Indonesia</t>
  </si>
  <si>
    <t>CID001445</t>
  </si>
  <si>
    <t>PT Koba Tin</t>
  </si>
  <si>
    <t>CID001449</t>
  </si>
  <si>
    <t>PT Timah Nusantara</t>
  </si>
  <si>
    <t>PT Pelat Timah Nusantara Tbk</t>
  </si>
  <si>
    <t>CID001486</t>
  </si>
  <si>
    <t>PT Yinchendo Mining Industry</t>
  </si>
  <si>
    <t>CID001494</t>
  </si>
  <si>
    <t>Soft Metais, Ltda.</t>
  </si>
  <si>
    <t>Yunnan Chengfeng Non-ferrous Metals Co.,Ltd.</t>
  </si>
  <si>
    <t>Fujian</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</si>
  <si>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</si>
  <si>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</si>
  <si>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</si>
  <si>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</si>
  <si>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</si>
  <si>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</si>
  <si>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</si>
  <si>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TayNinh</t>
  </si>
  <si>
    <t>Styria</t>
  </si>
  <si>
    <t>Wolfram Company CJSC</t>
  </si>
  <si>
    <t>CID002047</t>
  </si>
  <si>
    <t>Supplier Code of Conduct</t>
  </si>
  <si>
    <t>https://www.opto22.com/support/agency-approvals/conflict-minerals-policy-statement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</si>
</sst>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romeo@Opto22.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pto22.com/support/agency-approvals/conflict-minerals-policy-statement" TargetMode="External"/><Relationship Id="rId4" Type="http://schemas.openxmlformats.org/officeDocument/2006/relationships/hyperlink" Target="mailto:Compliance@Opto22.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5"/>
      <c r="B2" s="38" t="s">
        <v>963</v>
      </c>
      <c r="C2" s="36"/>
      <c r="D2" s="207"/>
      <c r="E2" s="3"/>
      <c r="F2" s="36"/>
      <c r="G2" s="34"/>
    </row>
    <row r="3" spans="1:7">
      <c r="A3" s="365"/>
      <c r="B3" s="5" t="s">
        <v>952</v>
      </c>
      <c r="C3" s="6"/>
      <c r="D3" s="208"/>
      <c r="E3" s="3"/>
      <c r="F3" s="6"/>
      <c r="G3" s="34"/>
    </row>
    <row r="4" spans="1:7" ht="15.75">
      <c r="A4" s="365"/>
      <c r="B4" s="41" t="s">
        <v>965</v>
      </c>
      <c r="C4" s="7"/>
      <c r="D4" s="209"/>
      <c r="E4" s="3"/>
      <c r="F4" s="7"/>
      <c r="G4" s="34"/>
    </row>
    <row r="5" spans="1:7">
      <c r="A5" s="365"/>
      <c r="B5" s="40" t="s">
        <v>1157</v>
      </c>
      <c r="C5" s="4"/>
      <c r="D5" s="210"/>
      <c r="E5" s="3"/>
      <c r="F5" s="4"/>
      <c r="G5" s="34"/>
    </row>
    <row r="6" spans="1:7">
      <c r="A6" s="365"/>
      <c r="B6" s="8"/>
      <c r="C6" s="8"/>
      <c r="D6" s="211"/>
      <c r="E6" s="8"/>
      <c r="F6" s="8"/>
      <c r="G6" s="34"/>
    </row>
    <row r="7" spans="1:7">
      <c r="A7" s="365"/>
      <c r="B7" s="8"/>
      <c r="C7" s="8"/>
      <c r="D7" s="211"/>
      <c r="E7" s="8"/>
      <c r="F7" s="8"/>
      <c r="G7" s="34"/>
    </row>
    <row r="8" spans="1:7">
      <c r="A8" s="365"/>
      <c r="B8" s="8"/>
      <c r="C8" s="8"/>
      <c r="D8" s="211"/>
      <c r="E8" s="8"/>
      <c r="F8" s="8"/>
      <c r="G8" s="34"/>
    </row>
    <row r="9" spans="1:7">
      <c r="A9" s="365"/>
      <c r="B9" s="368" t="s">
        <v>966</v>
      </c>
      <c r="C9" s="368"/>
      <c r="D9" s="368"/>
      <c r="E9" s="368"/>
      <c r="F9" s="368"/>
      <c r="G9" s="34"/>
    </row>
    <row r="10" spans="1:7" ht="27" customHeight="1">
      <c r="A10" s="365"/>
      <c r="B10" s="369" t="s">
        <v>506</v>
      </c>
      <c r="C10" s="369"/>
      <c r="D10" s="369"/>
      <c r="E10" s="369"/>
      <c r="F10" s="369"/>
      <c r="G10" s="34"/>
    </row>
    <row r="11" spans="1:7" ht="27" customHeight="1">
      <c r="A11" s="365"/>
      <c r="B11" s="370"/>
      <c r="C11" s="370"/>
      <c r="D11" s="370"/>
      <c r="E11" s="370"/>
      <c r="F11" s="370"/>
      <c r="G11" s="34"/>
    </row>
    <row r="12" spans="1:7" ht="16.5">
      <c r="A12" s="365"/>
      <c r="B12" s="42" t="s">
        <v>964</v>
      </c>
      <c r="C12" s="43" t="s">
        <v>967</v>
      </c>
      <c r="D12" s="212" t="s">
        <v>968</v>
      </c>
      <c r="E12" s="43" t="s">
        <v>701</v>
      </c>
      <c r="F12" s="43" t="s">
        <v>702</v>
      </c>
      <c r="G12" s="34"/>
    </row>
    <row r="13" spans="1:7" ht="33.75">
      <c r="A13" s="365"/>
      <c r="B13" s="2">
        <v>1</v>
      </c>
      <c r="C13" s="37" t="s">
        <v>1208</v>
      </c>
      <c r="D13" s="39" t="s">
        <v>992</v>
      </c>
      <c r="E13" s="196" t="s">
        <v>969</v>
      </c>
      <c r="F13" s="196"/>
      <c r="G13" s="34"/>
    </row>
    <row r="14" spans="1:7" ht="33.75">
      <c r="A14" s="365"/>
      <c r="B14" s="2">
        <v>2</v>
      </c>
      <c r="C14" s="37" t="s">
        <v>1208</v>
      </c>
      <c r="D14" s="39" t="s">
        <v>1142</v>
      </c>
      <c r="E14" s="196" t="s">
        <v>602</v>
      </c>
      <c r="F14" s="196" t="s">
        <v>603</v>
      </c>
      <c r="G14" s="34"/>
    </row>
    <row r="15" spans="1:7" ht="89.1" customHeight="1">
      <c r="A15" s="365"/>
      <c r="B15" s="350">
        <v>2.0099999999999998</v>
      </c>
      <c r="C15" s="362" t="s">
        <v>1208</v>
      </c>
      <c r="D15" s="371" t="s">
        <v>2686</v>
      </c>
      <c r="E15" s="197" t="s">
        <v>703</v>
      </c>
      <c r="F15" s="197" t="s">
        <v>706</v>
      </c>
      <c r="G15" s="34"/>
    </row>
    <row r="16" spans="1:7" ht="99" customHeight="1">
      <c r="A16" s="365"/>
      <c r="B16" s="351"/>
      <c r="C16" s="363"/>
      <c r="D16" s="372"/>
      <c r="E16" s="198"/>
      <c r="F16" s="198" t="s">
        <v>704</v>
      </c>
      <c r="G16" s="34"/>
    </row>
    <row r="17" spans="1:7" ht="63" customHeight="1">
      <c r="A17" s="365"/>
      <c r="B17" s="352"/>
      <c r="C17" s="364"/>
      <c r="D17" s="373"/>
      <c r="E17" s="37"/>
      <c r="F17" s="37" t="s">
        <v>705</v>
      </c>
      <c r="G17" s="34"/>
    </row>
    <row r="18" spans="1:7" ht="117" customHeight="1">
      <c r="A18" s="365"/>
      <c r="B18" s="350">
        <v>2.02</v>
      </c>
      <c r="C18" s="362" t="s">
        <v>1208</v>
      </c>
      <c r="D18" s="371" t="s">
        <v>2687</v>
      </c>
      <c r="E18" s="197" t="s">
        <v>507</v>
      </c>
      <c r="F18" s="197" t="s">
        <v>596</v>
      </c>
      <c r="G18" s="34"/>
    </row>
    <row r="19" spans="1:7" ht="71.099999999999994" customHeight="1">
      <c r="A19" s="365"/>
      <c r="B19" s="351"/>
      <c r="C19" s="363"/>
      <c r="D19" s="372"/>
      <c r="E19" s="198" t="s">
        <v>601</v>
      </c>
      <c r="F19" s="198" t="s">
        <v>508</v>
      </c>
      <c r="G19" s="34"/>
    </row>
    <row r="20" spans="1:7" ht="90.75" customHeight="1">
      <c r="A20" s="365"/>
      <c r="B20" s="351"/>
      <c r="C20" s="363"/>
      <c r="D20" s="372"/>
      <c r="E20" s="198"/>
      <c r="F20" s="198" t="s">
        <v>708</v>
      </c>
      <c r="G20" s="34"/>
    </row>
    <row r="21" spans="1:7" ht="74.25" customHeight="1">
      <c r="A21" s="365"/>
      <c r="B21" s="352"/>
      <c r="C21" s="364"/>
      <c r="D21" s="373"/>
      <c r="E21" s="37"/>
      <c r="F21" s="37" t="s">
        <v>707</v>
      </c>
      <c r="G21" s="34"/>
    </row>
    <row r="22" spans="1:7" ht="90" customHeight="1">
      <c r="A22" s="365"/>
      <c r="B22" s="356">
        <v>2.0299999999999998</v>
      </c>
      <c r="C22" s="356" t="s">
        <v>935</v>
      </c>
      <c r="D22" s="359" t="s">
        <v>2688</v>
      </c>
      <c r="E22" s="362" t="s">
        <v>505</v>
      </c>
      <c r="F22" s="197" t="s">
        <v>529</v>
      </c>
      <c r="G22" s="34"/>
    </row>
    <row r="23" spans="1:7" ht="109.5" customHeight="1">
      <c r="A23" s="365"/>
      <c r="B23" s="357"/>
      <c r="C23" s="357"/>
      <c r="D23" s="360"/>
      <c r="E23" s="363"/>
      <c r="F23" s="198" t="s">
        <v>936</v>
      </c>
      <c r="G23" s="34"/>
    </row>
    <row r="24" spans="1:7" ht="74.25" customHeight="1">
      <c r="A24" s="365"/>
      <c r="B24" s="358"/>
      <c r="C24" s="358"/>
      <c r="D24" s="361"/>
      <c r="E24" s="364"/>
      <c r="F24" s="37" t="s">
        <v>504</v>
      </c>
      <c r="G24" s="34"/>
    </row>
    <row r="25" spans="1:7" ht="72" customHeight="1">
      <c r="A25" s="365"/>
      <c r="B25" s="2" t="s">
        <v>527</v>
      </c>
      <c r="C25" s="37" t="s">
        <v>528</v>
      </c>
      <c r="D25" s="39" t="s">
        <v>2689</v>
      </c>
      <c r="E25" s="37" t="s">
        <v>2682</v>
      </c>
      <c r="F25" s="37" t="s">
        <v>530</v>
      </c>
      <c r="G25" s="34"/>
    </row>
    <row r="26" spans="1:7" ht="98.1" customHeight="1">
      <c r="A26" s="365"/>
      <c r="B26" s="353">
        <v>3</v>
      </c>
      <c r="C26" s="350" t="s">
        <v>74</v>
      </c>
      <c r="D26" s="371" t="s">
        <v>2690</v>
      </c>
      <c r="E26" s="362" t="s">
        <v>0</v>
      </c>
      <c r="F26" s="197" t="s">
        <v>68</v>
      </c>
      <c r="G26" s="34"/>
    </row>
    <row r="27" spans="1:7" ht="90" customHeight="1">
      <c r="A27" s="365"/>
      <c r="B27" s="354"/>
      <c r="C27" s="351"/>
      <c r="D27" s="372"/>
      <c r="E27" s="363"/>
      <c r="F27" s="198" t="s">
        <v>63</v>
      </c>
      <c r="G27" s="34"/>
    </row>
    <row r="28" spans="1:7" ht="19.350000000000001" customHeight="1">
      <c r="A28" s="365"/>
      <c r="B28" s="354"/>
      <c r="C28" s="351"/>
      <c r="D28" s="372"/>
      <c r="E28" s="363"/>
      <c r="F28" s="198" t="s">
        <v>64</v>
      </c>
      <c r="G28" s="34"/>
    </row>
    <row r="29" spans="1:7" ht="74.45" customHeight="1">
      <c r="A29" s="365"/>
      <c r="B29" s="354"/>
      <c r="C29" s="351"/>
      <c r="D29" s="372"/>
      <c r="E29" s="363"/>
      <c r="F29" s="198" t="s">
        <v>65</v>
      </c>
      <c r="G29" s="34"/>
    </row>
    <row r="30" spans="1:7" ht="62.45" customHeight="1">
      <c r="A30" s="365"/>
      <c r="B30" s="354"/>
      <c r="C30" s="351"/>
      <c r="D30" s="372"/>
      <c r="E30" s="363"/>
      <c r="F30" s="198" t="s">
        <v>66</v>
      </c>
      <c r="G30" s="34"/>
    </row>
    <row r="31" spans="1:7" ht="81" customHeight="1">
      <c r="A31" s="365"/>
      <c r="B31" s="354"/>
      <c r="C31" s="351"/>
      <c r="D31" s="372"/>
      <c r="E31" s="363"/>
      <c r="F31" s="198" t="s">
        <v>67</v>
      </c>
      <c r="G31" s="34"/>
    </row>
    <row r="32" spans="1:7" ht="48.75" customHeight="1">
      <c r="A32" s="365"/>
      <c r="B32" s="354"/>
      <c r="C32" s="351"/>
      <c r="D32" s="372"/>
      <c r="E32" s="363"/>
      <c r="F32" s="198" t="s">
        <v>70</v>
      </c>
      <c r="G32" s="34"/>
    </row>
    <row r="33" spans="1:7" ht="98.45" customHeight="1">
      <c r="A33" s="365"/>
      <c r="B33" s="354"/>
      <c r="C33" s="351"/>
      <c r="D33" s="372"/>
      <c r="E33" s="363"/>
      <c r="F33" s="198" t="s">
        <v>69</v>
      </c>
      <c r="G33" s="34"/>
    </row>
    <row r="34" spans="1:7" ht="89.1" customHeight="1">
      <c r="A34" s="365"/>
      <c r="B34" s="354"/>
      <c r="C34" s="351"/>
      <c r="D34" s="372"/>
      <c r="E34" s="363"/>
      <c r="F34" s="198" t="s">
        <v>71</v>
      </c>
      <c r="G34" s="34"/>
    </row>
    <row r="35" spans="1:7" ht="29.1" customHeight="1">
      <c r="A35" s="365"/>
      <c r="B35" s="354"/>
      <c r="C35" s="351"/>
      <c r="D35" s="372"/>
      <c r="E35" s="363"/>
      <c r="F35" s="198" t="s">
        <v>72</v>
      </c>
      <c r="G35" s="34"/>
    </row>
    <row r="36" spans="1:7" ht="126.75">
      <c r="A36" s="365"/>
      <c r="B36" s="355"/>
      <c r="C36" s="352"/>
      <c r="D36" s="373"/>
      <c r="E36" s="364"/>
      <c r="F36" s="199" t="s">
        <v>73</v>
      </c>
      <c r="G36" s="34"/>
    </row>
    <row r="37" spans="1:7" ht="123.75">
      <c r="A37" s="365"/>
      <c r="B37" s="175">
        <v>3.01</v>
      </c>
      <c r="C37" s="176" t="s">
        <v>74</v>
      </c>
      <c r="D37" s="39" t="s">
        <v>2691</v>
      </c>
      <c r="E37" s="200" t="s">
        <v>1458</v>
      </c>
      <c r="F37" s="201" t="s">
        <v>1577</v>
      </c>
      <c r="G37" s="34"/>
    </row>
    <row r="38" spans="1:7" ht="112.5">
      <c r="A38" s="365"/>
      <c r="B38" s="175">
        <v>3.02</v>
      </c>
      <c r="C38" s="176" t="s">
        <v>1492</v>
      </c>
      <c r="D38" s="39" t="s">
        <v>2692</v>
      </c>
      <c r="E38" s="200" t="s">
        <v>1507</v>
      </c>
      <c r="F38" s="201" t="s">
        <v>1578</v>
      </c>
      <c r="G38" s="34"/>
    </row>
    <row r="39" spans="1:7" ht="101.25">
      <c r="A39" s="365"/>
      <c r="B39" s="184">
        <v>4</v>
      </c>
      <c r="C39" s="183" t="s">
        <v>1757</v>
      </c>
      <c r="D39" s="39" t="s">
        <v>2693</v>
      </c>
      <c r="E39" s="37" t="s">
        <v>2625</v>
      </c>
      <c r="F39" s="37" t="s">
        <v>1758</v>
      </c>
      <c r="G39" s="34"/>
    </row>
    <row r="40" spans="1:7" ht="56.25">
      <c r="A40" s="365"/>
      <c r="B40" s="175">
        <v>4.01</v>
      </c>
      <c r="C40" s="183" t="s">
        <v>1757</v>
      </c>
      <c r="D40" s="39" t="s">
        <v>2695</v>
      </c>
      <c r="E40" s="37" t="s">
        <v>2644</v>
      </c>
      <c r="F40" s="37" t="s">
        <v>2649</v>
      </c>
      <c r="G40" s="34"/>
    </row>
    <row r="41" spans="1:7" ht="56.25">
      <c r="A41" s="365"/>
      <c r="B41" s="175" t="s">
        <v>2680</v>
      </c>
      <c r="C41" s="183" t="s">
        <v>1757</v>
      </c>
      <c r="D41" s="39" t="s">
        <v>2694</v>
      </c>
      <c r="E41" s="37" t="s">
        <v>2683</v>
      </c>
      <c r="F41" s="37" t="s">
        <v>2681</v>
      </c>
      <c r="G41" s="34"/>
    </row>
    <row r="42" spans="1:7" ht="56.25">
      <c r="A42" s="365"/>
      <c r="B42" s="175" t="s">
        <v>2732</v>
      </c>
      <c r="C42" s="183" t="s">
        <v>1757</v>
      </c>
      <c r="D42" s="39" t="s">
        <v>2903</v>
      </c>
      <c r="E42" s="37" t="s">
        <v>2682</v>
      </c>
      <c r="F42" s="37" t="s">
        <v>2733</v>
      </c>
      <c r="G42" s="34"/>
    </row>
    <row r="43" spans="1:7" ht="123.75">
      <c r="A43" s="365"/>
      <c r="B43" s="193">
        <v>4.0999999999999996</v>
      </c>
      <c r="C43" s="183" t="s">
        <v>2902</v>
      </c>
      <c r="D43" s="194">
        <v>42867</v>
      </c>
      <c r="E43" s="202" t="s">
        <v>2905</v>
      </c>
      <c r="F43" s="37" t="s">
        <v>2904</v>
      </c>
      <c r="G43" s="34"/>
    </row>
    <row r="44" spans="1:7" ht="78.75">
      <c r="A44" s="365"/>
      <c r="B44" s="193">
        <v>4.2</v>
      </c>
      <c r="C44" s="183" t="s">
        <v>2902</v>
      </c>
      <c r="D44" s="194">
        <v>42704</v>
      </c>
      <c r="E44" s="202" t="s">
        <v>3155</v>
      </c>
      <c r="F44" s="37" t="s">
        <v>3120</v>
      </c>
      <c r="G44" s="34"/>
    </row>
    <row r="45" spans="1:7" ht="157.5">
      <c r="A45" s="365"/>
      <c r="B45" s="241">
        <v>5</v>
      </c>
      <c r="C45" s="183" t="s">
        <v>2902</v>
      </c>
      <c r="D45" s="194">
        <v>42867</v>
      </c>
      <c r="E45" s="202" t="s">
        <v>13730</v>
      </c>
      <c r="F45" s="37" t="s">
        <v>13315</v>
      </c>
      <c r="G45" s="34"/>
    </row>
    <row r="46" spans="1:7" ht="45">
      <c r="A46" s="365"/>
      <c r="B46" s="193">
        <v>5.01</v>
      </c>
      <c r="C46" s="183" t="s">
        <v>2902</v>
      </c>
      <c r="D46" s="194">
        <v>42907</v>
      </c>
      <c r="E46" s="202" t="s">
        <v>13786</v>
      </c>
      <c r="F46" s="37" t="s">
        <v>13315</v>
      </c>
      <c r="G46" s="34"/>
    </row>
    <row r="47" spans="1:7" ht="67.5">
      <c r="A47" s="365"/>
      <c r="B47" s="193">
        <v>5.0999999999999996</v>
      </c>
      <c r="C47" s="183" t="s">
        <v>2902</v>
      </c>
      <c r="D47" s="194">
        <v>43070</v>
      </c>
      <c r="E47" s="202" t="s">
        <v>13985</v>
      </c>
      <c r="F47" s="37" t="s">
        <v>13986</v>
      </c>
      <c r="G47" s="34"/>
    </row>
    <row r="48" spans="1:7" ht="56.25">
      <c r="A48" s="365"/>
      <c r="B48" s="193">
        <v>5.1100000000000003</v>
      </c>
      <c r="C48" s="183" t="s">
        <v>14260</v>
      </c>
      <c r="D48" s="194">
        <v>43217</v>
      </c>
      <c r="E48" s="202" t="s">
        <v>14404</v>
      </c>
      <c r="F48" s="37" t="s">
        <v>14299</v>
      </c>
      <c r="G48" s="34"/>
    </row>
    <row r="49" spans="1:7" ht="56.25">
      <c r="A49" s="365"/>
      <c r="B49" s="193">
        <v>5.12</v>
      </c>
      <c r="C49" s="183" t="s">
        <v>14260</v>
      </c>
      <c r="D49" s="194">
        <v>43581</v>
      </c>
      <c r="E49" s="202" t="s">
        <v>14404</v>
      </c>
      <c r="F49" s="37" t="s">
        <v>15467</v>
      </c>
      <c r="G49" s="34"/>
    </row>
    <row r="50" spans="1:7" ht="13.5" thickBot="1">
      <c r="A50" s="366"/>
      <c r="B50" s="367" t="str">
        <f ca="1">OFFSET(L!$C$1,MATCH("General"&amp;"Cpy",L!$A:$A,0)-1,SL,,)</f>
        <v>© 2019 Responsible Minerals Initiative. All rights reserved.</v>
      </c>
      <c r="C50" s="367"/>
      <c r="D50" s="367"/>
      <c r="E50" s="367"/>
      <c r="F50" s="367"/>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5"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B1" zoomScaleNormal="100" zoomScalePageLayoutView="80" workbookViewId="0">
      <pane ySplit="2" topLeftCell="A3" activePane="bottomLeft" state="frozen"/>
      <selection pane="bottomLeft" activeCell="C5" sqref="C5"/>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4"/>
      <c r="B1" s="375"/>
      <c r="C1" s="375"/>
      <c r="D1" s="376"/>
    </row>
    <row r="2" spans="1:5" ht="71.25" customHeight="1">
      <c r="A2" s="90"/>
      <c r="B2" s="171" t="str">
        <f ca="1">OFFSET(L!$C$1,MATCH("Definitions"&amp;ADDRESS(ROW(),COLUMN(),4),L!$A:$A,0)-1,SL,,)</f>
        <v>ITEM</v>
      </c>
      <c r="C2" s="171" t="str">
        <f ca="1">OFFSET(L!$C$1,MATCH("Definitions"&amp;ADDRESS(ROW(),COLUMN(),4),L!$A:$A,0)-1,SL,,)</f>
        <v>DEFINITION</v>
      </c>
      <c r="D2" s="378"/>
      <c r="E2" s="131"/>
    </row>
    <row r="3" spans="1:5" ht="63.95" customHeight="1">
      <c r="A3" s="90"/>
      <c r="B3" s="77" t="str">
        <f ca="1">OFFSET(L!$C$1,MATCH("Definitions"&amp;ADDRESS(ROW(),COLUMN(),4),L!$A:$A,0)-1,SL,,)</f>
        <v>3TG</v>
      </c>
      <c r="C3" s="77" t="str">
        <f ca="1">OFFSET(L!$C$1,MATCH("Definitions"&amp;ADDRESS(ROW(),COLUMN(),4),L!$A:$A,0)-1,SL,,)</f>
        <v>Tantalum, tin, tungsten, gold</v>
      </c>
      <c r="D3" s="37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8"/>
      <c r="E8" s="132" t="s">
        <v>1443</v>
      </c>
    </row>
    <row r="9" spans="1:5" ht="45">
      <c r="A9" s="90"/>
      <c r="B9" s="77" t="str">
        <f ca="1">OFFSET(L!$C$1,MATCH("Definitions"&amp;ADDRESS(ROW(),COLUMN(),4),L!$A:$A,0)-1,SL,,)</f>
        <v>DRC</v>
      </c>
      <c r="C9" s="77" t="str">
        <f ca="1">OFFSET(L!$C$1,MATCH("Definitions"&amp;ADDRESS(ROW(),COLUMN(),4),L!$A:$A,0)-1,SL,,)</f>
        <v>Democratic Republic of Congo</v>
      </c>
      <c r="D9" s="37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8"/>
      <c r="E19" s="132"/>
    </row>
    <row r="20" spans="1:5" ht="15">
      <c r="A20" s="90"/>
      <c r="B20" s="77" t="str">
        <f ca="1">OFFSET(L!$C$1,MATCH("Definitions"&amp;ADDRESS(ROW(),COLUMN(),4),L!$A:$A,0)-1,SL,,)</f>
        <v>RBA</v>
      </c>
      <c r="C20" s="77" t="str">
        <f ca="1">OFFSET(L!$C$1,MATCH("Definitions"&amp;ADDRESS(ROW(),COLUMN(),4),L!$A:$A,0)-1,SL,,)</f>
        <v>Responsible Business Alliance (www.responsiblebusiness.org)</v>
      </c>
      <c r="D20" s="37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2"/>
    </row>
    <row r="31" spans="1:5" ht="15">
      <c r="A31" s="90"/>
      <c r="B31" s="377" t="str">
        <f ca="1">OFFSET(L!$C$1,MATCH("General"&amp;"Cpy",L!$A:$A,0)-1,SL,,)</f>
        <v>© 2019 Responsible Minerals Initiative. All rights reserved.</v>
      </c>
      <c r="C31" s="377"/>
      <c r="D31" s="378"/>
      <c r="E31" s="132"/>
    </row>
    <row r="32" spans="1:5" ht="13.5" thickBot="1">
      <c r="A32" s="91"/>
      <c r="B32" s="187"/>
      <c r="C32" s="187"/>
      <c r="D32" s="379"/>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41" sqref="D41:E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4"/>
      <c r="G3" s="424"/>
      <c r="H3" s="424"/>
      <c r="I3" s="186"/>
      <c r="J3" s="172" t="s">
        <v>15472</v>
      </c>
      <c r="K3" s="47"/>
      <c r="L3" s="143"/>
      <c r="M3" s="134"/>
      <c r="N3" s="134"/>
      <c r="O3" s="135"/>
      <c r="P3" s="148">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9" t="str">
        <f ca="1">OFFSET(L!$C$1,MATCH("Declaration"&amp;ADDRESS(ROW(),COLUMN(),4),L!$A:$A,0)-1,SL,,)</f>
        <v>Company Information</v>
      </c>
      <c r="C7" s="429"/>
      <c r="D7" s="429"/>
      <c r="E7" s="429"/>
      <c r="F7" s="429"/>
      <c r="G7" s="429"/>
      <c r="H7" s="429"/>
      <c r="I7" s="429"/>
      <c r="J7" s="429"/>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7" t="s">
        <v>15494</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6" t="s">
        <v>564</v>
      </c>
      <c r="E9" s="427"/>
      <c r="F9" s="427"/>
      <c r="G9" s="42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0" t="str">
        <f ca="1">OFFSET(L!$C$1,MATCH("Declaration"&amp;ADDRESS(ROW(),COLUMN(),4)&amp;LEFT($D$9,1),L!$A:$A,0)-1,SL,,)</f>
        <v>Description of Scope:</v>
      </c>
      <c r="C10" s="155"/>
      <c r="D10" s="421"/>
      <c r="E10" s="422"/>
      <c r="F10" s="422"/>
      <c r="G10" s="422"/>
      <c r="H10" s="422"/>
      <c r="I10" s="422"/>
      <c r="J10" s="42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1"/>
      <c r="C11" s="155"/>
      <c r="D11" s="395" t="str">
        <f ca="1">IF(D9=Q9,OFFSET(L!$C$1,MATCH("Declaration"&amp;ADDRESS(ROW(),COLUMN(),4),L!$A:$A,0)-1,SL,,),"")</f>
        <v/>
      </c>
      <c r="E11" s="396"/>
      <c r="F11" s="396"/>
      <c r="G11" s="396"/>
      <c r="H11" s="396"/>
      <c r="I11" s="396"/>
      <c r="J11" s="39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4"/>
      <c r="E12" s="405"/>
      <c r="F12" s="405"/>
      <c r="G12" s="405"/>
      <c r="H12" s="405"/>
      <c r="I12" s="405"/>
      <c r="J12" s="40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c r="E13" s="405"/>
      <c r="F13" s="405"/>
      <c r="G13" s="405"/>
      <c r="H13" s="405"/>
      <c r="I13" s="405"/>
      <c r="J13" s="40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4" t="s">
        <v>15495</v>
      </c>
      <c r="E14" s="405"/>
      <c r="F14" s="405"/>
      <c r="G14" s="405"/>
      <c r="H14" s="405"/>
      <c r="I14" s="405"/>
      <c r="J14" s="40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4" t="s">
        <v>15496</v>
      </c>
      <c r="E15" s="405"/>
      <c r="F15" s="405"/>
      <c r="G15" s="405"/>
      <c r="H15" s="405"/>
      <c r="I15" s="405"/>
      <c r="J15" s="40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2" t="s">
        <v>15497</v>
      </c>
      <c r="E16" s="433"/>
      <c r="F16" s="433"/>
      <c r="G16" s="433"/>
      <c r="H16" s="433"/>
      <c r="I16" s="433"/>
      <c r="J16" s="43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4" t="s">
        <v>15498</v>
      </c>
      <c r="E17" s="405"/>
      <c r="F17" s="405"/>
      <c r="G17" s="405"/>
      <c r="H17" s="405"/>
      <c r="I17" s="405"/>
      <c r="J17" s="40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4" t="s">
        <v>15499</v>
      </c>
      <c r="E18" s="405"/>
      <c r="F18" s="405"/>
      <c r="G18" s="405"/>
      <c r="H18" s="405"/>
      <c r="I18" s="405"/>
      <c r="J18" s="40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4" t="s">
        <v>15500</v>
      </c>
      <c r="E19" s="405"/>
      <c r="F19" s="405"/>
      <c r="G19" s="405"/>
      <c r="H19" s="405"/>
      <c r="I19" s="405"/>
      <c r="J19" s="40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2" t="s">
        <v>15501</v>
      </c>
      <c r="E20" s="433"/>
      <c r="F20" s="433"/>
      <c r="G20" s="433"/>
      <c r="H20" s="433"/>
      <c r="I20" s="433"/>
      <c r="J20" s="43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4" t="s">
        <v>15502</v>
      </c>
      <c r="E21" s="405"/>
      <c r="F21" s="405"/>
      <c r="G21" s="405"/>
      <c r="H21" s="405"/>
      <c r="I21" s="405"/>
      <c r="J21" s="40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5">
        <v>43780</v>
      </c>
      <c r="E22" s="43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1 - 7 based on the declaration scope indicated above</v>
      </c>
      <c r="C24" s="437"/>
      <c r="D24" s="437"/>
      <c r="E24" s="437"/>
      <c r="F24" s="437"/>
      <c r="G24" s="437"/>
      <c r="H24" s="437"/>
      <c r="I24" s="437"/>
      <c r="J24" s="43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0" t="s">
        <v>558</v>
      </c>
      <c r="E26" s="381"/>
      <c r="F26" s="15"/>
      <c r="G26" s="382"/>
      <c r="H26" s="383"/>
      <c r="I26" s="383"/>
      <c r="J26" s="384"/>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0" t="s">
        <v>558</v>
      </c>
      <c r="E27" s="381"/>
      <c r="F27" s="15"/>
      <c r="G27" s="382"/>
      <c r="H27" s="383"/>
      <c r="I27" s="383"/>
      <c r="J27" s="38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0" t="s">
        <v>558</v>
      </c>
      <c r="E28" s="381"/>
      <c r="F28" s="15"/>
      <c r="G28" s="382"/>
      <c r="H28" s="383"/>
      <c r="I28" s="383"/>
      <c r="J28" s="38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558</v>
      </c>
      <c r="E29" s="381"/>
      <c r="F29" s="15"/>
      <c r="G29" s="382"/>
      <c r="H29" s="383"/>
      <c r="I29" s="383"/>
      <c r="J29" s="38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8" t="s">
        <v>558</v>
      </c>
      <c r="E32" s="399"/>
      <c r="F32" s="58"/>
      <c r="G32" s="382"/>
      <c r="H32" s="383"/>
      <c r="I32" s="383"/>
      <c r="J32" s="38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0" t="s">
        <v>558</v>
      </c>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0" t="s">
        <v>558</v>
      </c>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558</v>
      </c>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03"/>
      <c r="I37" s="403"/>
      <c r="J37" s="403"/>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0" t="s">
        <v>559</v>
      </c>
      <c r="E38" s="381"/>
      <c r="F38" s="58"/>
      <c r="G38" s="382"/>
      <c r="H38" s="383"/>
      <c r="I38" s="383"/>
      <c r="J38" s="384"/>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0" t="s">
        <v>559</v>
      </c>
      <c r="E39" s="381"/>
      <c r="F39" s="58"/>
      <c r="G39" s="382"/>
      <c r="H39" s="383"/>
      <c r="I39" s="383"/>
      <c r="J39" s="38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0" t="s">
        <v>559</v>
      </c>
      <c r="E40" s="381"/>
      <c r="F40" s="58"/>
      <c r="G40" s="382"/>
      <c r="H40" s="383"/>
      <c r="I40" s="383"/>
      <c r="J40" s="38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559</v>
      </c>
      <c r="E41" s="381"/>
      <c r="F41" s="58"/>
      <c r="G41" s="382"/>
      <c r="H41" s="383"/>
      <c r="I41" s="383"/>
      <c r="J41" s="38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0" t="str">
        <f ca="1">D25</f>
        <v>Answer</v>
      </c>
      <c r="E43" s="40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0" t="s">
        <v>559</v>
      </c>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0" t="s">
        <v>559</v>
      </c>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0" t="s">
        <v>559</v>
      </c>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0" t="s">
        <v>559</v>
      </c>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0" t="str">
        <f ca="1">D25</f>
        <v>Answer</v>
      </c>
      <c r="E49" s="40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1">
        <v>1</v>
      </c>
      <c r="E50" s="402"/>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1">
        <v>1</v>
      </c>
      <c r="E51" s="402"/>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1">
        <v>1</v>
      </c>
      <c r="E52" s="402"/>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1">
        <v>1</v>
      </c>
      <c r="E53" s="402"/>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0" t="str">
        <f ca="1">D25</f>
        <v>Answer</v>
      </c>
      <c r="E55" s="400"/>
      <c r="F55" s="21"/>
      <c r="G55" s="55" t="str">
        <f ca="1">G25</f>
        <v>Comments</v>
      </c>
      <c r="H55" s="393"/>
      <c r="I55" s="393"/>
      <c r="J55" s="39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8" t="s">
        <v>558</v>
      </c>
      <c r="E56" s="399"/>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0" t="s">
        <v>558</v>
      </c>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0" t="s">
        <v>558</v>
      </c>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0" t="s">
        <v>558</v>
      </c>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0" t="str">
        <f ca="1">D25</f>
        <v>Answer</v>
      </c>
      <c r="E61" s="400"/>
      <c r="F61" s="21"/>
      <c r="G61" s="55" t="str">
        <f ca="1">G25</f>
        <v>Comments</v>
      </c>
      <c r="H61" s="393" t="str">
        <f>IF(Q69="(*)","Click here to enter smelter names","")</f>
        <v/>
      </c>
      <c r="I61" s="393"/>
      <c r="J61" s="39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80" t="s">
        <v>558</v>
      </c>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0" t="s">
        <v>558</v>
      </c>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0" t="s">
        <v>558</v>
      </c>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0" t="s">
        <v>558</v>
      </c>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5" t="str">
        <f ca="1">OFFSET(L!$C$1,MATCH("Declaration"&amp;ADDRESS(ROW(),COLUMN(),4),L!$A:$A,0)-1,SL,,)</f>
        <v>Answer the Following Questions at a Company Level</v>
      </c>
      <c r="C67" s="385"/>
      <c r="D67" s="385"/>
      <c r="E67" s="385"/>
      <c r="F67" s="385"/>
      <c r="G67" s="385"/>
      <c r="H67" s="385"/>
      <c r="I67" s="385"/>
      <c r="J67" s="38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4" t="str">
        <f ca="1">D25</f>
        <v>Answer</v>
      </c>
      <c r="E68" s="394"/>
      <c r="F68" s="64"/>
      <c r="G68" s="394" t="str">
        <f ca="1">G25</f>
        <v>Comments</v>
      </c>
      <c r="H68" s="394" t="e">
        <f>HLOOKUP(SL,LT,$O68,0)</f>
        <v>#NAME?</v>
      </c>
      <c r="I68" s="39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0" t="s">
        <v>558</v>
      </c>
      <c r="E69" s="381"/>
      <c r="F69" s="68"/>
      <c r="G69" s="382" t="s">
        <v>15644</v>
      </c>
      <c r="H69" s="383"/>
      <c r="I69" s="383"/>
      <c r="J69" s="38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1"/>
      <c r="H70" s="391"/>
      <c r="I70" s="391"/>
      <c r="J70" s="39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0" t="s">
        <v>558</v>
      </c>
      <c r="E71" s="381"/>
      <c r="F71" s="68"/>
      <c r="G71" s="408" t="s">
        <v>15645</v>
      </c>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0" t="s">
        <v>559</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9" t="s">
        <v>13311</v>
      </c>
      <c r="E79" s="390"/>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1"/>
      <c r="H80" s="391"/>
      <c r="I80" s="391"/>
      <c r="J80" s="39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0" t="s">
        <v>558</v>
      </c>
      <c r="E81" s="381"/>
      <c r="F81" s="68"/>
      <c r="G81" s="382"/>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2"/>
      <c r="H82" s="392"/>
      <c r="I82" s="392"/>
      <c r="J82" s="39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0" t="s">
        <v>558</v>
      </c>
      <c r="E83" s="381"/>
      <c r="F83" s="68"/>
      <c r="G83" s="382"/>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0" t="s">
        <v>559</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8" t="str">
        <f>IF(OR($D$8="",$I$3=""),"","Click here to check required fields completion")</f>
        <v/>
      </c>
      <c r="C86" s="388"/>
      <c r="D86" s="388"/>
      <c r="E86" s="388"/>
      <c r="F86" s="388"/>
      <c r="G86" s="388"/>
      <c r="H86" s="388"/>
      <c r="I86" s="388"/>
      <c r="J86" s="38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2019 Responsible Minerals Initiative. All rights reserved.</v>
      </c>
      <c r="B87" s="387"/>
      <c r="C87" s="387"/>
      <c r="D87" s="387"/>
      <c r="E87" s="387"/>
      <c r="F87" s="387"/>
      <c r="G87" s="387"/>
      <c r="H87" s="387"/>
      <c r="I87" s="387"/>
      <c r="J87" s="38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opLeftCell="A28" zoomScaleNormal="100" zoomScalePageLayoutView="55" workbookViewId="0">
      <selection activeCell="A33" sqref="A33:XFD3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8" t="str">
        <f ca="1">OFFSET(L!$C$1,MATCH("Smelter List"&amp;ADDRESS(ROW(),COLUMN(),4),L!$A:$A,0)-1,SL,,)</f>
        <v>Link to "RMAP Conformant Smelter List"</v>
      </c>
      <c r="K2" s="439"/>
      <c r="L2" s="439"/>
      <c r="M2" s="439"/>
      <c r="N2" s="439"/>
      <c r="O2" s="439"/>
      <c r="P2" s="232"/>
      <c r="Q2" s="233"/>
      <c r="R2" s="234"/>
      <c r="S2" s="234"/>
      <c r="T2" s="234"/>
      <c r="U2" s="261"/>
      <c r="V2" s="261"/>
      <c r="W2" s="262"/>
      <c r="X2" s="261"/>
      <c r="Y2" s="261"/>
      <c r="Z2" s="261"/>
      <c r="AH2" s="178" t="s">
        <v>558</v>
      </c>
    </row>
    <row r="3" spans="1:34" s="263" customFormat="1" ht="255.6"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4"/>
      <c r="G3" s="441" t="str">
        <f ca="1">OFFSET(L!$C$1,MATCH("General"&amp;"Cpy",L!$A:$A,0)-1,SL,,)</f>
        <v>© 2019 Responsible Minerals Initiative. All rights reserved.</v>
      </c>
      <c r="H3" s="441"/>
      <c r="I3" s="44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c r="B5" s="216" t="s">
        <v>1250</v>
      </c>
      <c r="C5" s="348" t="s">
        <v>56</v>
      </c>
      <c r="D5" s="216" t="s">
        <v>56</v>
      </c>
      <c r="E5" s="216" t="s">
        <v>1221</v>
      </c>
      <c r="F5" s="216" t="s">
        <v>742</v>
      </c>
      <c r="G5" s="216" t="s">
        <v>15503</v>
      </c>
      <c r="H5" s="217">
        <v>0</v>
      </c>
      <c r="I5" s="218" t="s">
        <v>1779</v>
      </c>
      <c r="J5" s="218" t="s">
        <v>1780</v>
      </c>
      <c r="K5" s="267"/>
      <c r="L5" s="267"/>
      <c r="M5" s="267"/>
      <c r="N5" s="267"/>
      <c r="O5" s="267"/>
      <c r="P5" s="219"/>
      <c r="Q5" s="268"/>
      <c r="R5" s="216" t="str">
        <f ca="1">IF(ISERROR($V5),"",OFFSET('Smelter Look-up'!$C$4,$V5-4,0)&amp;"")</f>
        <v>Allgemeine Gold-und Silberscheideanstalt A.G.</v>
      </c>
      <c r="S5" s="224" t="str">
        <f t="shared" ref="S5:S67" ca="1" si="0">IF(B5="","",IF(ISERROR(MATCH($E5,CL,0)),"Unknown",INDIRECT("'C'!$A$"&amp;MATCH($E5,CL,0)+1)))</f>
        <v>DE</v>
      </c>
      <c r="T5" s="224" t="str">
        <f ca="1">IF(B5="","",IF(ISERROR(MATCH($J5,SorP!$B$1:$B$6230,0)),"",INDIRECT("'SorP'!$A$"&amp;MATCH($J5,SorP!$B$1:$B$6230,0))))</f>
        <v>DE-BW</v>
      </c>
      <c r="U5" s="239"/>
      <c r="V5" s="269">
        <f>IF(C5="",NA(),MATCH($B5&amp;$C5,'Smelter Look-up'!$J:$J,0))</f>
        <v>14</v>
      </c>
      <c r="W5" s="270"/>
      <c r="X5" s="270">
        <f t="shared" ref="X5:X67" si="1">IF(AND(C5="Smelter not listed",OR(LEN(D5)=0,LEN(E5)=0)),1,0)</f>
        <v>0</v>
      </c>
      <c r="Y5" s="270"/>
      <c r="Z5" s="270"/>
      <c r="AB5" s="272" t="str">
        <f t="shared" ref="AB5:AB67" si="2">B5&amp;C5</f>
        <v>GoldAllgemeine Gold-und Silberscheideanstalt A.G.</v>
      </c>
    </row>
    <row r="6" spans="1:34" s="271" customFormat="1" ht="20.100000000000001" customHeight="1">
      <c r="A6" s="347"/>
      <c r="B6" s="349" t="s">
        <v>1250</v>
      </c>
      <c r="C6" s="348" t="s">
        <v>713</v>
      </c>
      <c r="D6" s="349" t="s">
        <v>713</v>
      </c>
      <c r="E6" s="349" t="s">
        <v>1007</v>
      </c>
      <c r="F6" s="349" t="s">
        <v>743</v>
      </c>
      <c r="G6" s="349" t="s">
        <v>15503</v>
      </c>
      <c r="H6" s="217">
        <v>0</v>
      </c>
      <c r="I6" s="218" t="s">
        <v>1781</v>
      </c>
      <c r="J6" s="218" t="s">
        <v>15504</v>
      </c>
      <c r="K6" s="267"/>
      <c r="L6" s="267"/>
      <c r="M6" s="267"/>
      <c r="N6" s="267"/>
      <c r="O6" s="267"/>
      <c r="P6" s="219"/>
      <c r="Q6" s="268"/>
      <c r="R6" s="216" t="str">
        <f ca="1">IF(ISERROR($V6),"",OFFSET('Smelter Look-up'!$C$4,$V6-4,0)&amp;"")</f>
        <v>Almalyk Mining and Metallurgical Complex (AMMC)</v>
      </c>
      <c r="S6" s="224" t="str">
        <f t="shared" ca="1" si="0"/>
        <v>UZ</v>
      </c>
      <c r="T6" s="224" t="str">
        <f ca="1">IF(B6="","",IF(ISERROR(MATCH($J6,SorP!$B$1:$B$6230,0)),"",INDIRECT("'SorP'!$A$"&amp;MATCH($J6,SorP!$B$1:$B$6230,0))))</f>
        <v/>
      </c>
      <c r="U6" s="239"/>
      <c r="V6" s="269">
        <f>IF(C6="",NA(),MATCH($B6&amp;$C6,'Smelter Look-up'!$J:$J,0))</f>
        <v>15</v>
      </c>
      <c r="W6" s="270"/>
      <c r="X6" s="270">
        <f t="shared" si="1"/>
        <v>0</v>
      </c>
      <c r="Y6" s="270"/>
      <c r="Z6" s="270"/>
      <c r="AB6" s="272" t="str">
        <f t="shared" si="2"/>
        <v>GoldAlmalyk Mining and Metallurgical Complex (AMMC)</v>
      </c>
    </row>
    <row r="7" spans="1:34" s="271" customFormat="1" ht="20.100000000000001" customHeight="1">
      <c r="A7" s="347"/>
      <c r="B7" s="349" t="s">
        <v>1250</v>
      </c>
      <c r="C7" s="348" t="s">
        <v>15505</v>
      </c>
      <c r="D7" s="349" t="s">
        <v>15505</v>
      </c>
      <c r="E7" s="349" t="s">
        <v>1216</v>
      </c>
      <c r="F7" s="349" t="s">
        <v>744</v>
      </c>
      <c r="G7" s="349" t="s">
        <v>15503</v>
      </c>
      <c r="H7" s="217" t="s">
        <v>15506</v>
      </c>
      <c r="I7" s="218" t="s">
        <v>15506</v>
      </c>
      <c r="J7" s="218" t="s">
        <v>15506</v>
      </c>
      <c r="K7" s="267"/>
      <c r="L7" s="267"/>
      <c r="M7" s="267"/>
      <c r="N7" s="267"/>
      <c r="O7" s="267"/>
      <c r="P7" s="219"/>
      <c r="Q7" s="268"/>
      <c r="R7" s="216" t="str">
        <f ca="1">IF(ISERROR($V7),"",OFFSET('Smelter Look-up'!$C$4,$V7-4,0)&amp;"")</f>
        <v/>
      </c>
      <c r="S7" s="224" t="str">
        <f t="shared" ca="1" si="0"/>
        <v>BR</v>
      </c>
      <c r="T7" s="224" t="str">
        <f ca="1">IF(B7="","",IF(ISERROR(MATCH($J7,SorP!$B$1:$B$6230,0)),"",INDIRECT("'SorP'!$A$"&amp;MATCH($J7,SorP!$B$1:$B$6230,0))))</f>
        <v/>
      </c>
      <c r="U7" s="239"/>
      <c r="V7" s="269" t="e">
        <f>IF(C7="",NA(),MATCH($B7&amp;$C7,'Smelter Look-up'!$J:$J,0))</f>
        <v>#N/A</v>
      </c>
      <c r="W7" s="270"/>
      <c r="X7" s="270">
        <f t="shared" si="1"/>
        <v>0</v>
      </c>
      <c r="Y7" s="270"/>
      <c r="Z7" s="270"/>
      <c r="AB7" s="272" t="str">
        <f t="shared" si="2"/>
        <v>GoldAngloGold Ashanti Córrego do Sítio Minerção</v>
      </c>
    </row>
    <row r="8" spans="1:34" s="271" customFormat="1" ht="20.100000000000001" customHeight="1">
      <c r="A8" s="347"/>
      <c r="B8" s="349" t="s">
        <v>1250</v>
      </c>
      <c r="C8" s="348" t="s">
        <v>15507</v>
      </c>
      <c r="D8" s="349" t="s">
        <v>15507</v>
      </c>
      <c r="E8" s="349" t="s">
        <v>1218</v>
      </c>
      <c r="F8" s="349" t="s">
        <v>745</v>
      </c>
      <c r="G8" s="349" t="s">
        <v>15503</v>
      </c>
      <c r="H8" s="217" t="s">
        <v>15506</v>
      </c>
      <c r="I8" s="218" t="s">
        <v>15506</v>
      </c>
      <c r="J8" s="218" t="s">
        <v>15506</v>
      </c>
      <c r="K8" s="267"/>
      <c r="L8" s="267"/>
      <c r="M8" s="267"/>
      <c r="N8" s="267"/>
      <c r="O8" s="267"/>
      <c r="P8" s="219"/>
      <c r="Q8" s="268"/>
      <c r="R8" s="216" t="str">
        <f ca="1">IF(ISERROR($V8),"",OFFSET('Smelter Look-up'!$C$4,$V8-4,0)&amp;"")</f>
        <v/>
      </c>
      <c r="S8" s="224" t="str">
        <f t="shared" ca="1" si="0"/>
        <v>CH</v>
      </c>
      <c r="T8" s="224" t="str">
        <f ca="1">IF(B8="","",IF(ISERROR(MATCH($J8,SorP!$B$1:$B$6230,0)),"",INDIRECT("'SorP'!$A$"&amp;MATCH($J8,SorP!$B$1:$B$6230,0))))</f>
        <v/>
      </c>
      <c r="U8" s="239"/>
      <c r="V8" s="269" t="e">
        <f>IF(C8="",NA(),MATCH($B8&amp;$C8,'Smelter Look-up'!$J:$J,0))</f>
        <v>#N/A</v>
      </c>
      <c r="W8" s="270"/>
      <c r="X8" s="270">
        <f t="shared" si="1"/>
        <v>0</v>
      </c>
      <c r="Y8" s="270"/>
      <c r="Z8" s="270"/>
      <c r="AB8" s="272" t="str">
        <f t="shared" si="2"/>
        <v>GoldArgor-Heraeus SA</v>
      </c>
    </row>
    <row r="9" spans="1:34" s="271" customFormat="1" ht="20.100000000000001" customHeight="1">
      <c r="A9" s="347"/>
      <c r="B9" s="349" t="s">
        <v>1250</v>
      </c>
      <c r="C9" s="348" t="s">
        <v>15508</v>
      </c>
      <c r="D9" s="349" t="s">
        <v>15508</v>
      </c>
      <c r="E9" s="349" t="s">
        <v>1228</v>
      </c>
      <c r="F9" s="349" t="s">
        <v>746</v>
      </c>
      <c r="G9" s="349" t="s">
        <v>15503</v>
      </c>
      <c r="H9" s="217" t="s">
        <v>15506</v>
      </c>
      <c r="I9" s="218" t="s">
        <v>15506</v>
      </c>
      <c r="J9" s="218" t="s">
        <v>15506</v>
      </c>
      <c r="K9" s="267"/>
      <c r="L9" s="267"/>
      <c r="M9" s="267"/>
      <c r="N9" s="267"/>
      <c r="O9" s="267"/>
      <c r="P9" s="219"/>
      <c r="Q9" s="268"/>
      <c r="R9" s="216" t="str">
        <f ca="1">IF(ISERROR($V9),"",OFFSET('Smelter Look-up'!$C$4,$V9-4,0)&amp;"")</f>
        <v/>
      </c>
      <c r="S9" s="224" t="str">
        <f t="shared" ca="1" si="0"/>
        <v>JP</v>
      </c>
      <c r="T9" s="224" t="str">
        <f ca="1">IF(B9="","",IF(ISERROR(MATCH($J9,SorP!$B$1:$B$6230,0)),"",INDIRECT("'SorP'!$A$"&amp;MATCH($J9,SorP!$B$1:$B$6230,0))))</f>
        <v/>
      </c>
      <c r="U9" s="239"/>
      <c r="V9" s="269" t="e">
        <f>IF(C9="",NA(),MATCH($B9&amp;$C9,'Smelter Look-up'!$J:$J,0))</f>
        <v>#N/A</v>
      </c>
      <c r="W9" s="270"/>
      <c r="X9" s="270">
        <f t="shared" si="1"/>
        <v>0</v>
      </c>
      <c r="Y9" s="270"/>
      <c r="Z9" s="270"/>
      <c r="AB9" s="272" t="str">
        <f t="shared" si="2"/>
        <v>GoldAsahi Pretec Corporation</v>
      </c>
    </row>
    <row r="10" spans="1:34" s="271" customFormat="1" ht="20.100000000000001" customHeight="1">
      <c r="A10" s="347"/>
      <c r="B10" s="349" t="s">
        <v>1250</v>
      </c>
      <c r="C10" s="348" t="s">
        <v>15509</v>
      </c>
      <c r="D10" s="349" t="s">
        <v>15509</v>
      </c>
      <c r="E10" s="349" t="s">
        <v>1228</v>
      </c>
      <c r="F10" s="349" t="s">
        <v>747</v>
      </c>
      <c r="G10" s="349" t="s">
        <v>15503</v>
      </c>
      <c r="H10" s="217" t="s">
        <v>15506</v>
      </c>
      <c r="I10" s="218" t="s">
        <v>15506</v>
      </c>
      <c r="J10" s="218" t="s">
        <v>15506</v>
      </c>
      <c r="K10" s="267"/>
      <c r="L10" s="267"/>
      <c r="M10" s="267"/>
      <c r="N10" s="267"/>
      <c r="O10" s="267"/>
      <c r="P10" s="219"/>
      <c r="Q10" s="268"/>
      <c r="R10" s="216" t="str">
        <f ca="1">IF(ISERROR($V10),"",OFFSET('Smelter Look-up'!$C$4,$V10-4,0)&amp;"")</f>
        <v/>
      </c>
      <c r="S10" s="224" t="str">
        <f t="shared" ca="1" si="0"/>
        <v>JP</v>
      </c>
      <c r="T10" s="224" t="str">
        <f ca="1">IF(B10="","",IF(ISERROR(MATCH($J10,SorP!$B$1:$B$6230,0)),"",INDIRECT("'SorP'!$A$"&amp;MATCH($J10,SorP!$B$1:$B$6230,0))))</f>
        <v/>
      </c>
      <c r="U10" s="239"/>
      <c r="V10" s="269" t="e">
        <f>IF(C10="",NA(),MATCH($B10&amp;$C10,'Smelter Look-up'!$J:$J,0))</f>
        <v>#N/A</v>
      </c>
      <c r="W10" s="270"/>
      <c r="X10" s="270">
        <f t="shared" si="1"/>
        <v>0</v>
      </c>
      <c r="Y10" s="270"/>
      <c r="Z10" s="270"/>
      <c r="AB10" s="272" t="str">
        <f t="shared" si="2"/>
        <v>GoldAsaka Riken Co Ltd</v>
      </c>
    </row>
    <row r="11" spans="1:34" s="271" customFormat="1" ht="20.100000000000001" customHeight="1">
      <c r="A11" s="347"/>
      <c r="B11" s="349" t="s">
        <v>1250</v>
      </c>
      <c r="C11" s="348" t="s">
        <v>1350</v>
      </c>
      <c r="D11" s="349" t="s">
        <v>1350</v>
      </c>
      <c r="E11" s="349" t="s">
        <v>1221</v>
      </c>
      <c r="F11" s="349" t="s">
        <v>749</v>
      </c>
      <c r="G11" s="349" t="s">
        <v>15503</v>
      </c>
      <c r="H11" s="217">
        <v>0</v>
      </c>
      <c r="I11" s="218" t="s">
        <v>1793</v>
      </c>
      <c r="J11" s="218" t="s">
        <v>15510</v>
      </c>
      <c r="K11" s="267"/>
      <c r="L11" s="267"/>
      <c r="M11" s="267"/>
      <c r="N11" s="267"/>
      <c r="O11" s="267"/>
      <c r="P11" s="219"/>
      <c r="Q11" s="268"/>
      <c r="R11" s="216" t="str">
        <f ca="1">IF(ISERROR($V11),"",OFFSET('Smelter Look-up'!$C$4,$V11-4,0)&amp;"")</f>
        <v>Aurubis AG</v>
      </c>
      <c r="S11" s="224" t="str">
        <f t="shared" ca="1" si="0"/>
        <v>DE</v>
      </c>
      <c r="T11" s="224" t="str">
        <f ca="1">IF(B11="","",IF(ISERROR(MATCH($J11,SorP!$B$1:$B$6230,0)),"",INDIRECT("'SorP'!$A$"&amp;MATCH($J11,SorP!$B$1:$B$6230,0))))</f>
        <v/>
      </c>
      <c r="U11" s="239"/>
      <c r="V11" s="269">
        <f>IF(C11="",NA(),MATCH($B11&amp;$C11,'Smelter Look-up'!$J:$J,0))</f>
        <v>31</v>
      </c>
      <c r="W11" s="270"/>
      <c r="X11" s="270">
        <f t="shared" si="1"/>
        <v>0</v>
      </c>
      <c r="Y11" s="270"/>
      <c r="Z11" s="270"/>
      <c r="AB11" s="272" t="str">
        <f t="shared" si="2"/>
        <v>GoldAurubis AG</v>
      </c>
    </row>
    <row r="12" spans="1:34" s="271" customFormat="1" ht="127.5">
      <c r="A12" s="347"/>
      <c r="B12" s="349" t="s">
        <v>1250</v>
      </c>
      <c r="C12" s="348" t="s">
        <v>1020</v>
      </c>
      <c r="D12" s="349" t="s">
        <v>1020</v>
      </c>
      <c r="E12" s="349" t="s">
        <v>997</v>
      </c>
      <c r="F12" s="349" t="s">
        <v>750</v>
      </c>
      <c r="G12" s="349" t="s">
        <v>15503</v>
      </c>
      <c r="H12" s="217">
        <v>0</v>
      </c>
      <c r="I12" s="218" t="s">
        <v>2631</v>
      </c>
      <c r="J12" s="218" t="s">
        <v>15511</v>
      </c>
      <c r="K12" s="267"/>
      <c r="L12" s="267"/>
      <c r="M12" s="267"/>
      <c r="N12" s="267"/>
      <c r="O12" s="267"/>
      <c r="P12" s="219"/>
      <c r="Q12" s="268"/>
      <c r="R12" s="216" t="str">
        <f ca="1">IF(ISERROR($V12),"",OFFSET('Smelter Look-up'!$C$4,$V12-4,0)&amp;"")</f>
        <v>Bangko Sentral ng Pilipinas (Central Bank of the Philippines)</v>
      </c>
      <c r="S12" s="224" t="str">
        <f t="shared" ca="1" si="0"/>
        <v>PH</v>
      </c>
      <c r="T12" s="224" t="str">
        <f ca="1">IF(B12="","",IF(ISERROR(MATCH($J12,SorP!$B$1:$B$6230,0)),"",INDIRECT("'SorP'!$A$"&amp;MATCH($J12,SorP!$B$1:$B$6230,0))))</f>
        <v/>
      </c>
      <c r="U12" s="239"/>
      <c r="V12" s="269">
        <f>IF(C12="",NA(),MATCH($B12&amp;$C12,'Smelter Look-up'!$J:$J,0))</f>
        <v>35</v>
      </c>
      <c r="W12" s="270"/>
      <c r="X12" s="270">
        <f t="shared" si="1"/>
        <v>0</v>
      </c>
      <c r="Y12" s="270"/>
      <c r="Z12" s="270"/>
      <c r="AB12" s="272" t="str">
        <f t="shared" si="2"/>
        <v>GoldBangko Sentral ng Pilipinas (Central Bank of the Philippines)</v>
      </c>
    </row>
    <row r="13" spans="1:34" s="271" customFormat="1" ht="25.5">
      <c r="A13" s="347"/>
      <c r="B13" s="349" t="s">
        <v>1250</v>
      </c>
      <c r="C13" s="348" t="s">
        <v>1352</v>
      </c>
      <c r="D13" s="349" t="s">
        <v>1352</v>
      </c>
      <c r="E13" s="349" t="s">
        <v>1003</v>
      </c>
      <c r="F13" s="349" t="s">
        <v>751</v>
      </c>
      <c r="G13" s="349" t="s">
        <v>15503</v>
      </c>
      <c r="H13" s="217">
        <v>0</v>
      </c>
      <c r="I13" s="218" t="s">
        <v>1795</v>
      </c>
      <c r="J13" s="218" t="s">
        <v>15512</v>
      </c>
      <c r="K13" s="267"/>
      <c r="L13" s="267"/>
      <c r="M13" s="267"/>
      <c r="N13" s="267"/>
      <c r="O13" s="267"/>
      <c r="P13" s="219"/>
      <c r="Q13" s="268"/>
      <c r="R13" s="216" t="str">
        <f ca="1">IF(ISERROR($V13),"",OFFSET('Smelter Look-up'!$C$4,$V13-4,0)&amp;"")</f>
        <v>Boliden AB</v>
      </c>
      <c r="S13" s="224" t="str">
        <f t="shared" ca="1" si="0"/>
        <v>SE</v>
      </c>
      <c r="T13" s="224" t="str">
        <f ca="1">IF(B13="","",IF(ISERROR(MATCH($J13,SorP!$B$1:$B$6230,0)),"",INDIRECT("'SorP'!$A$"&amp;MATCH($J13,SorP!$B$1:$B$6230,0))))</f>
        <v/>
      </c>
      <c r="U13" s="239"/>
      <c r="V13" s="269">
        <f>IF(C13="",NA(),MATCH($B13&amp;$C13,'Smelter Look-up'!$J:$J,0))</f>
        <v>36</v>
      </c>
      <c r="W13" s="270"/>
      <c r="X13" s="270">
        <f t="shared" si="1"/>
        <v>0</v>
      </c>
      <c r="Y13" s="270"/>
      <c r="Z13" s="270"/>
      <c r="AB13" s="272" t="str">
        <f t="shared" si="2"/>
        <v>GoldBoliden AB</v>
      </c>
    </row>
    <row r="14" spans="1:34" s="271" customFormat="1" ht="51">
      <c r="A14" s="347"/>
      <c r="B14" s="349" t="s">
        <v>1250</v>
      </c>
      <c r="C14" s="348" t="s">
        <v>752</v>
      </c>
      <c r="D14" s="349" t="s">
        <v>752</v>
      </c>
      <c r="E14" s="349" t="s">
        <v>1221</v>
      </c>
      <c r="F14" s="349" t="s">
        <v>753</v>
      </c>
      <c r="G14" s="349" t="s">
        <v>15503</v>
      </c>
      <c r="H14" s="217">
        <v>0</v>
      </c>
      <c r="I14" s="218" t="s">
        <v>1779</v>
      </c>
      <c r="J14" s="218" t="s">
        <v>1780</v>
      </c>
      <c r="K14" s="267"/>
      <c r="L14" s="267"/>
      <c r="M14" s="267"/>
      <c r="N14" s="267"/>
      <c r="O14" s="267"/>
      <c r="P14" s="219"/>
      <c r="Q14" s="268"/>
      <c r="R14" s="216" t="str">
        <f ca="1">IF(ISERROR($V14),"",OFFSET('Smelter Look-up'!$C$4,$V14-4,0)&amp;"")</f>
        <v>C. Hafner GmbH + Co. KG</v>
      </c>
      <c r="S14" s="224" t="str">
        <f t="shared" ca="1" si="0"/>
        <v>DE</v>
      </c>
      <c r="T14" s="224" t="str">
        <f ca="1">IF(B14="","",IF(ISERROR(MATCH($J14,SorP!$B$1:$B$6230,0)),"",INDIRECT("'SorP'!$A$"&amp;MATCH($J14,SorP!$B$1:$B$6230,0))))</f>
        <v>DE-BW</v>
      </c>
      <c r="U14" s="239"/>
      <c r="V14" s="269">
        <f>IF(C14="",NA(),MATCH($B14&amp;$C14,'Smelter Look-up'!$J:$J,0))</f>
        <v>37</v>
      </c>
      <c r="W14" s="270"/>
      <c r="X14" s="270">
        <f t="shared" si="1"/>
        <v>0</v>
      </c>
      <c r="Y14" s="270"/>
      <c r="Z14" s="270"/>
      <c r="AB14" s="272" t="str">
        <f t="shared" si="2"/>
        <v>GoldC. Hafner GmbH + Co. KG</v>
      </c>
    </row>
    <row r="15" spans="1:34" s="271" customFormat="1" ht="102">
      <c r="A15" s="347"/>
      <c r="B15" s="349" t="s">
        <v>1250</v>
      </c>
      <c r="C15" s="348" t="s">
        <v>15513</v>
      </c>
      <c r="D15" s="349" t="s">
        <v>15513</v>
      </c>
      <c r="E15" s="349" t="s">
        <v>1217</v>
      </c>
      <c r="F15" s="349" t="s">
        <v>755</v>
      </c>
      <c r="G15" s="349" t="s">
        <v>15503</v>
      </c>
      <c r="H15" s="217" t="s">
        <v>15506</v>
      </c>
      <c r="I15" s="218" t="s">
        <v>15506</v>
      </c>
      <c r="J15" s="218" t="s">
        <v>15506</v>
      </c>
      <c r="K15" s="267"/>
      <c r="L15" s="267"/>
      <c r="M15" s="267"/>
      <c r="N15" s="267"/>
      <c r="O15" s="267"/>
      <c r="P15" s="219"/>
      <c r="Q15" s="268"/>
      <c r="R15" s="216" t="str">
        <f ca="1">IF(ISERROR($V15),"",OFFSET('Smelter Look-up'!$C$4,$V15-4,0)&amp;"")</f>
        <v/>
      </c>
      <c r="S15" s="224" t="str">
        <f t="shared" ca="1" si="0"/>
        <v>CA</v>
      </c>
      <c r="T15" s="224" t="str">
        <f ca="1">IF(B15="","",IF(ISERROR(MATCH($J15,SorP!$B$1:$B$6230,0)),"",INDIRECT("'SorP'!$A$"&amp;MATCH($J15,SorP!$B$1:$B$6230,0))))</f>
        <v/>
      </c>
      <c r="U15" s="239"/>
      <c r="V15" s="269" t="e">
        <f>IF(C15="",NA(),MATCH($B15&amp;$C15,'Smelter Look-up'!$J:$J,0))</f>
        <v>#N/A</v>
      </c>
      <c r="W15" s="270"/>
      <c r="X15" s="270">
        <f t="shared" si="1"/>
        <v>0</v>
      </c>
      <c r="Y15" s="270"/>
      <c r="Z15" s="270"/>
      <c r="AB15" s="272" t="str">
        <f t="shared" si="2"/>
        <v>GoldCCR Refinery – Glencore Canada Corporation</v>
      </c>
    </row>
    <row r="16" spans="1:34" s="271" customFormat="1" ht="38.25">
      <c r="A16" s="347"/>
      <c r="B16" s="349" t="s">
        <v>1250</v>
      </c>
      <c r="C16" s="348" t="s">
        <v>57</v>
      </c>
      <c r="D16" s="349" t="s">
        <v>57</v>
      </c>
      <c r="E16" s="349" t="s">
        <v>1227</v>
      </c>
      <c r="F16" s="349" t="s">
        <v>757</v>
      </c>
      <c r="G16" s="349" t="s">
        <v>15503</v>
      </c>
      <c r="H16" s="217">
        <v>0</v>
      </c>
      <c r="I16" s="218" t="s">
        <v>1806</v>
      </c>
      <c r="J16" s="218" t="s">
        <v>15514</v>
      </c>
      <c r="K16" s="267"/>
      <c r="L16" s="267"/>
      <c r="M16" s="267"/>
      <c r="N16" s="267"/>
      <c r="O16" s="267"/>
      <c r="P16" s="219"/>
      <c r="Q16" s="268"/>
      <c r="R16" s="216" t="str">
        <f ca="1">IF(ISERROR($V16),"",OFFSET('Smelter Look-up'!$C$4,$V16-4,0)&amp;"")</f>
        <v>Chimet S.p.A.</v>
      </c>
      <c r="S16" s="224" t="str">
        <f t="shared" ca="1" si="0"/>
        <v>IT</v>
      </c>
      <c r="T16" s="224" t="str">
        <f ca="1">IF(B16="","",IF(ISERROR(MATCH($J16,SorP!$B$1:$B$6230,0)),"",INDIRECT("'SorP'!$A$"&amp;MATCH($J16,SorP!$B$1:$B$6230,0))))</f>
        <v/>
      </c>
      <c r="U16" s="239"/>
      <c r="V16" s="269">
        <f>IF(C16="",NA(),MATCH($B16&amp;$C16,'Smelter Look-up'!$J:$J,0))</f>
        <v>47</v>
      </c>
      <c r="W16" s="270"/>
      <c r="X16" s="270">
        <f t="shared" si="1"/>
        <v>0</v>
      </c>
      <c r="Y16" s="270"/>
      <c r="Z16" s="270"/>
      <c r="AB16" s="272" t="str">
        <f t="shared" si="2"/>
        <v>GoldChimet S.p.A.</v>
      </c>
    </row>
    <row r="17" spans="1:28" s="271" customFormat="1" ht="38.25">
      <c r="A17" s="347"/>
      <c r="B17" s="349" t="s">
        <v>1250</v>
      </c>
      <c r="C17" s="348" t="s">
        <v>612</v>
      </c>
      <c r="D17" s="349" t="s">
        <v>612</v>
      </c>
      <c r="E17" s="349" t="s">
        <v>1228</v>
      </c>
      <c r="F17" s="349" t="s">
        <v>758</v>
      </c>
      <c r="G17" s="349" t="s">
        <v>15503</v>
      </c>
      <c r="H17" s="217">
        <v>0</v>
      </c>
      <c r="I17" s="218" t="s">
        <v>1807</v>
      </c>
      <c r="J17" s="218" t="s">
        <v>15515</v>
      </c>
      <c r="K17" s="267"/>
      <c r="L17" s="267"/>
      <c r="M17" s="267"/>
      <c r="N17" s="267"/>
      <c r="O17" s="267"/>
      <c r="P17" s="219"/>
      <c r="Q17" s="268"/>
      <c r="R17" s="216" t="str">
        <f ca="1">IF(ISERROR($V17),"",OFFSET('Smelter Look-up'!$C$4,$V17-4,0)&amp;"")</f>
        <v>Chugai Mining</v>
      </c>
      <c r="S17" s="224" t="str">
        <f t="shared" ca="1" si="0"/>
        <v>JP</v>
      </c>
      <c r="T17" s="224" t="str">
        <f ca="1">IF(B17="","",IF(ISERROR(MATCH($J17,SorP!$B$1:$B$6230,0)),"",INDIRECT("'SorP'!$A$"&amp;MATCH($J17,SorP!$B$1:$B$6230,0))))</f>
        <v/>
      </c>
      <c r="U17" s="239"/>
      <c r="V17" s="269">
        <f>IF(C17="",NA(),MATCH($B17&amp;$C17,'Smelter Look-up'!$J:$J,0))</f>
        <v>50</v>
      </c>
      <c r="W17" s="270"/>
      <c r="X17" s="270">
        <f t="shared" si="1"/>
        <v>0</v>
      </c>
      <c r="Y17" s="270"/>
      <c r="Z17" s="270"/>
      <c r="AB17" s="272" t="str">
        <f t="shared" si="2"/>
        <v>GoldChugai Mining</v>
      </c>
    </row>
    <row r="18" spans="1:28" s="271" customFormat="1" ht="38.25">
      <c r="A18" s="347"/>
      <c r="B18" s="349" t="s">
        <v>1250</v>
      </c>
      <c r="C18" s="348" t="s">
        <v>15516</v>
      </c>
      <c r="D18" s="349" t="s">
        <v>15516</v>
      </c>
      <c r="E18" s="349" t="s">
        <v>1231</v>
      </c>
      <c r="F18" s="349" t="s">
        <v>759</v>
      </c>
      <c r="G18" s="349" t="s">
        <v>15503</v>
      </c>
      <c r="H18" s="217" t="s">
        <v>15506</v>
      </c>
      <c r="I18" s="218" t="s">
        <v>15506</v>
      </c>
      <c r="J18" s="218" t="s">
        <v>15506</v>
      </c>
      <c r="K18" s="267"/>
      <c r="L18" s="267"/>
      <c r="M18" s="267"/>
      <c r="N18" s="267"/>
      <c r="O18" s="267"/>
      <c r="P18" s="219"/>
      <c r="Q18" s="268"/>
      <c r="R18" s="216" t="str">
        <f ca="1">IF(ISERROR($V18),"",OFFSET('Smelter Look-up'!$C$4,$V18-4,0)&amp;"")</f>
        <v/>
      </c>
      <c r="S18" s="224" t="str">
        <f t="shared" ca="1" si="0"/>
        <v>KR</v>
      </c>
      <c r="T18" s="224" t="str">
        <f ca="1">IF(B18="","",IF(ISERROR(MATCH($J18,SorP!$B$1:$B$6230,0)),"",INDIRECT("'SorP'!$A$"&amp;MATCH($J18,SorP!$B$1:$B$6230,0))))</f>
        <v/>
      </c>
      <c r="U18" s="239"/>
      <c r="V18" s="269" t="e">
        <f>IF(C18="",NA(),MATCH($B18&amp;$C18,'Smelter Look-up'!$J:$J,0))</f>
        <v>#N/A</v>
      </c>
      <c r="W18" s="270"/>
      <c r="X18" s="270">
        <f t="shared" si="1"/>
        <v>0</v>
      </c>
      <c r="Y18" s="270"/>
      <c r="Z18" s="270"/>
      <c r="AB18" s="272" t="str">
        <f t="shared" si="2"/>
        <v>GoldDaejin Indus Co. Ltd</v>
      </c>
    </row>
    <row r="19" spans="1:28" s="271" customFormat="1" ht="51">
      <c r="A19" s="347"/>
      <c r="B19" s="349" t="s">
        <v>1250</v>
      </c>
      <c r="C19" s="348" t="s">
        <v>700</v>
      </c>
      <c r="D19" s="349" t="s">
        <v>700</v>
      </c>
      <c r="E19" s="349" t="s">
        <v>1231</v>
      </c>
      <c r="F19" s="349" t="s">
        <v>762</v>
      </c>
      <c r="G19" s="349" t="s">
        <v>15503</v>
      </c>
      <c r="H19" s="217">
        <v>0</v>
      </c>
      <c r="I19" s="218" t="s">
        <v>1811</v>
      </c>
      <c r="J19" s="218" t="s">
        <v>15517</v>
      </c>
      <c r="K19" s="267"/>
      <c r="L19" s="267"/>
      <c r="M19" s="267"/>
      <c r="N19" s="267"/>
      <c r="O19" s="267"/>
      <c r="P19" s="219"/>
      <c r="Q19" s="268"/>
      <c r="R19" s="216" t="str">
        <f ca="1">IF(ISERROR($V19),"",OFFSET('Smelter Look-up'!$C$4,$V19-4,0)&amp;"")</f>
        <v>DSC (Do Sung Corporation)</v>
      </c>
      <c r="S19" s="224" t="str">
        <f t="shared" ca="1" si="0"/>
        <v>KR</v>
      </c>
      <c r="T19" s="224" t="str">
        <f ca="1">IF(B19="","",IF(ISERROR(MATCH($J19,SorP!$B$1:$B$6230,0)),"",INDIRECT("'SorP'!$A$"&amp;MATCH($J19,SorP!$B$1:$B$6230,0))))</f>
        <v/>
      </c>
      <c r="U19" s="239"/>
      <c r="V19" s="269">
        <f>IF(C19="",NA(),MATCH($B19&amp;$C19,'Smelter Look-up'!$J:$J,0))</f>
        <v>57</v>
      </c>
      <c r="W19" s="270"/>
      <c r="X19" s="270">
        <f t="shared" si="1"/>
        <v>0</v>
      </c>
      <c r="Y19" s="270"/>
      <c r="Z19" s="270"/>
      <c r="AB19" s="272" t="str">
        <f t="shared" si="2"/>
        <v>GoldDo Sung Corporation</v>
      </c>
    </row>
    <row r="20" spans="1:28" s="271" customFormat="1" ht="25.5">
      <c r="A20" s="347"/>
      <c r="B20" s="349" t="s">
        <v>1250</v>
      </c>
      <c r="C20" s="348" t="s">
        <v>1022</v>
      </c>
      <c r="D20" s="349" t="s">
        <v>1022</v>
      </c>
      <c r="E20" s="349" t="s">
        <v>1228</v>
      </c>
      <c r="F20" s="349" t="s">
        <v>765</v>
      </c>
      <c r="G20" s="349" t="s">
        <v>15503</v>
      </c>
      <c r="H20" s="217">
        <v>0</v>
      </c>
      <c r="I20" s="218" t="s">
        <v>1812</v>
      </c>
      <c r="J20" s="218" t="s">
        <v>1813</v>
      </c>
      <c r="K20" s="267"/>
      <c r="L20" s="267"/>
      <c r="M20" s="267"/>
      <c r="N20" s="267"/>
      <c r="O20" s="267"/>
      <c r="P20" s="219"/>
      <c r="Q20" s="268"/>
      <c r="R20" s="216" t="str">
        <f ca="1">IF(ISERROR($V20),"",OFFSET('Smelter Look-up'!$C$4,$V20-4,0)&amp;"")</f>
        <v>Dowa</v>
      </c>
      <c r="S20" s="224" t="str">
        <f t="shared" ca="1" si="0"/>
        <v>JP</v>
      </c>
      <c r="T20" s="224" t="str">
        <f ca="1">IF(B20="","",IF(ISERROR(MATCH($J20,SorP!$B$1:$B$6230,0)),"",INDIRECT("'SorP'!$A$"&amp;MATCH($J20,SorP!$B$1:$B$6230,0))))</f>
        <v>JP-05</v>
      </c>
      <c r="U20" s="239"/>
      <c r="V20" s="269">
        <f>IF(C20="",NA(),MATCH($B20&amp;$C20,'Smelter Look-up'!$J:$J,0))</f>
        <v>61</v>
      </c>
      <c r="W20" s="270"/>
      <c r="X20" s="270">
        <f t="shared" si="1"/>
        <v>0</v>
      </c>
      <c r="Y20" s="270"/>
      <c r="Z20" s="270"/>
      <c r="AB20" s="272" t="str">
        <f t="shared" si="2"/>
        <v>GoldDowa</v>
      </c>
    </row>
    <row r="21" spans="1:28" s="271" customFormat="1" ht="63.75">
      <c r="A21" s="347"/>
      <c r="B21" s="349" t="s">
        <v>1250</v>
      </c>
      <c r="C21" s="348" t="s">
        <v>460</v>
      </c>
      <c r="D21" s="349" t="s">
        <v>460</v>
      </c>
      <c r="E21" s="349" t="s">
        <v>1228</v>
      </c>
      <c r="F21" s="349" t="s">
        <v>461</v>
      </c>
      <c r="G21" s="349" t="s">
        <v>15503</v>
      </c>
      <c r="H21" s="217">
        <v>0</v>
      </c>
      <c r="I21" s="218" t="s">
        <v>1817</v>
      </c>
      <c r="J21" s="218" t="s">
        <v>1818</v>
      </c>
      <c r="K21" s="267"/>
      <c r="L21" s="267"/>
      <c r="M21" s="267"/>
      <c r="N21" s="267"/>
      <c r="O21" s="267"/>
      <c r="P21" s="219"/>
      <c r="Q21" s="268"/>
      <c r="R21" s="216" t="str">
        <f ca="1">IF(ISERROR($V21),"",OFFSET('Smelter Look-up'!$C$4,$V21-4,0)&amp;"")</f>
        <v>Eco-System Recycling Co., Ltd.</v>
      </c>
      <c r="S21" s="224" t="str">
        <f t="shared" ca="1" si="0"/>
        <v>JP</v>
      </c>
      <c r="T21" s="224" t="str">
        <f ca="1">IF(B21="","",IF(ISERROR(MATCH($J21,SorP!$B$1:$B$6230,0)),"",INDIRECT("'SorP'!$A$"&amp;MATCH($J21,SorP!$B$1:$B$6230,0))))</f>
        <v>JP-11</v>
      </c>
      <c r="U21" s="239"/>
      <c r="V21" s="269">
        <f>IF(C21="",NA(),MATCH($B21&amp;$C21,'Smelter Look-up'!$J:$J,0))</f>
        <v>67</v>
      </c>
      <c r="W21" s="270"/>
      <c r="X21" s="270">
        <f t="shared" si="1"/>
        <v>0</v>
      </c>
      <c r="Y21" s="270"/>
      <c r="Z21" s="270"/>
      <c r="AB21" s="272" t="str">
        <f t="shared" si="2"/>
        <v>GoldEco-System Recycling Co., Ltd.</v>
      </c>
    </row>
    <row r="22" spans="1:28" s="271" customFormat="1" ht="51">
      <c r="A22" s="347"/>
      <c r="B22" s="349" t="s">
        <v>1250</v>
      </c>
      <c r="C22" s="348" t="s">
        <v>1023</v>
      </c>
      <c r="D22" s="349" t="s">
        <v>1023</v>
      </c>
      <c r="E22" s="349" t="s">
        <v>999</v>
      </c>
      <c r="F22" s="349" t="s">
        <v>766</v>
      </c>
      <c r="G22" s="349" t="s">
        <v>15503</v>
      </c>
      <c r="H22" s="217">
        <v>0</v>
      </c>
      <c r="I22" s="218" t="s">
        <v>1819</v>
      </c>
      <c r="J22" s="218" t="s">
        <v>15518</v>
      </c>
      <c r="K22" s="267"/>
      <c r="L22" s="267"/>
      <c r="M22" s="267"/>
      <c r="N22" s="267"/>
      <c r="O22" s="267"/>
      <c r="P22" s="219"/>
      <c r="Q22" s="268"/>
      <c r="R22" s="216" t="str">
        <f ca="1">IF(ISERROR($V22),"",OFFSET('Smelter Look-up'!$C$4,$V22-4,0)&amp;"")</f>
        <v>OJSC Novosibirsk Refinery</v>
      </c>
      <c r="S22" s="224" t="str">
        <f t="shared" ca="1" si="0"/>
        <v>RU</v>
      </c>
      <c r="T22" s="224" t="str">
        <f ca="1">IF(B22="","",IF(ISERROR(MATCH($J22,SorP!$B$1:$B$6230,0)),"",INDIRECT("'SorP'!$A$"&amp;MATCH($J22,SorP!$B$1:$B$6230,0))))</f>
        <v/>
      </c>
      <c r="U22" s="239"/>
      <c r="V22" s="269">
        <f>IF(C22="",NA(),MATCH($B22&amp;$C22,'Smelter Look-up'!$J:$J,0))</f>
        <v>71</v>
      </c>
      <c r="W22" s="270"/>
      <c r="X22" s="270">
        <f t="shared" si="1"/>
        <v>0</v>
      </c>
      <c r="Y22" s="270"/>
      <c r="Z22" s="270"/>
      <c r="AB22" s="272" t="str">
        <f t="shared" si="2"/>
        <v>GoldFSE Novosibirsk Refinery</v>
      </c>
    </row>
    <row r="23" spans="1:28" s="271" customFormat="1" ht="51">
      <c r="A23" s="347"/>
      <c r="B23" s="349" t="s">
        <v>1250</v>
      </c>
      <c r="C23" s="348" t="s">
        <v>1156</v>
      </c>
      <c r="D23" s="349" t="s">
        <v>1156</v>
      </c>
      <c r="E23" s="349" t="s">
        <v>1221</v>
      </c>
      <c r="F23" s="349" t="s">
        <v>770</v>
      </c>
      <c r="G23" s="349" t="s">
        <v>15503</v>
      </c>
      <c r="H23" s="217">
        <v>0</v>
      </c>
      <c r="I23" s="218" t="s">
        <v>1779</v>
      </c>
      <c r="J23" s="218" t="s">
        <v>1780</v>
      </c>
      <c r="K23" s="267"/>
      <c r="L23" s="267"/>
      <c r="M23" s="267"/>
      <c r="N23" s="267"/>
      <c r="O23" s="267"/>
      <c r="P23" s="219"/>
      <c r="Q23" s="268"/>
      <c r="R23" s="216" t="str">
        <f ca="1">IF(ISERROR($V23),"",OFFSET('Smelter Look-up'!$C$4,$V23-4,0)&amp;"")</f>
        <v>Heimerle + Meule GmbH</v>
      </c>
      <c r="S23" s="224" t="str">
        <f t="shared" ca="1" si="0"/>
        <v>DE</v>
      </c>
      <c r="T23" s="224" t="str">
        <f ca="1">IF(B23="","",IF(ISERROR(MATCH($J23,SorP!$B$1:$B$6230,0)),"",INDIRECT("'SorP'!$A$"&amp;MATCH($J23,SorP!$B$1:$B$6230,0))))</f>
        <v>DE-BW</v>
      </c>
      <c r="U23" s="239"/>
      <c r="V23" s="269">
        <f>IF(C23="",NA(),MATCH($B23&amp;$C23,'Smelter Look-up'!$J:$J,0))</f>
        <v>86</v>
      </c>
      <c r="W23" s="270"/>
      <c r="X23" s="270">
        <f t="shared" si="1"/>
        <v>0</v>
      </c>
      <c r="Y23" s="270"/>
      <c r="Z23" s="270"/>
      <c r="AB23" s="272" t="str">
        <f t="shared" si="2"/>
        <v>GoldHeimerle + Meule GmbH</v>
      </c>
    </row>
    <row r="24" spans="1:28" s="271" customFormat="1" ht="63.75">
      <c r="A24" s="347"/>
      <c r="B24" s="349" t="s">
        <v>1250</v>
      </c>
      <c r="C24" s="348" t="s">
        <v>58</v>
      </c>
      <c r="D24" s="349" t="s">
        <v>58</v>
      </c>
      <c r="E24" s="349" t="s">
        <v>14111</v>
      </c>
      <c r="F24" s="349" t="s">
        <v>771</v>
      </c>
      <c r="G24" s="349" t="s">
        <v>15503</v>
      </c>
      <c r="H24" s="217">
        <v>0</v>
      </c>
      <c r="I24" s="218" t="s">
        <v>1826</v>
      </c>
      <c r="J24" s="218" t="s">
        <v>15519</v>
      </c>
      <c r="K24" s="267"/>
      <c r="L24" s="267"/>
      <c r="M24" s="267"/>
      <c r="N24" s="267"/>
      <c r="O24" s="267"/>
      <c r="P24" s="219"/>
      <c r="Q24" s="268"/>
      <c r="R24" s="216" t="str">
        <f ca="1">IF(ISERROR($V24),"",OFFSET('Smelter Look-up'!$C$4,$V24-4,0)&amp;"")</f>
        <v>Heraeus Metals Hong Kong Ltd.</v>
      </c>
      <c r="S24" s="224" t="str">
        <f t="shared" ca="1" si="0"/>
        <v>HK</v>
      </c>
      <c r="T24" s="224" t="str">
        <f ca="1">IF(B24="","",IF(ISERROR(MATCH($J24,SorP!$B$1:$B$6230,0)),"",INDIRECT("'SorP'!$A$"&amp;MATCH($J24,SorP!$B$1:$B$6230,0))))</f>
        <v/>
      </c>
      <c r="U24" s="239"/>
      <c r="V24" s="269">
        <f>IF(C24="",NA(),MATCH($B24&amp;$C24,'Smelter Look-up'!$J:$J,0))</f>
        <v>90</v>
      </c>
      <c r="W24" s="270"/>
      <c r="X24" s="270">
        <f t="shared" si="1"/>
        <v>0</v>
      </c>
      <c r="Y24" s="270"/>
      <c r="Z24" s="270"/>
      <c r="AB24" s="272" t="str">
        <f t="shared" si="2"/>
        <v>GoldHeraeus Ltd. Hong Kong</v>
      </c>
    </row>
    <row r="25" spans="1:28" s="271" customFormat="1" ht="76.5">
      <c r="A25" s="347"/>
      <c r="B25" s="349" t="s">
        <v>1250</v>
      </c>
      <c r="C25" s="348" t="s">
        <v>1353</v>
      </c>
      <c r="D25" s="349" t="s">
        <v>1353</v>
      </c>
      <c r="E25" s="349" t="s">
        <v>1221</v>
      </c>
      <c r="F25" s="349" t="s">
        <v>772</v>
      </c>
      <c r="G25" s="349" t="s">
        <v>15503</v>
      </c>
      <c r="H25" s="217">
        <v>0</v>
      </c>
      <c r="I25" s="218" t="s">
        <v>1827</v>
      </c>
      <c r="J25" s="218" t="s">
        <v>15520</v>
      </c>
      <c r="K25" s="267"/>
      <c r="L25" s="267"/>
      <c r="M25" s="267"/>
      <c r="N25" s="267"/>
      <c r="O25" s="267"/>
      <c r="P25" s="219"/>
      <c r="Q25" s="268"/>
      <c r="R25" s="216" t="str">
        <f ca="1">IF(ISERROR($V25),"",OFFSET('Smelter Look-up'!$C$4,$V25-4,0)&amp;"")</f>
        <v>Heraeus Precious Metals GmbH &amp; Co. KG</v>
      </c>
      <c r="S25" s="224" t="str">
        <f t="shared" ca="1" si="0"/>
        <v>DE</v>
      </c>
      <c r="T25" s="224" t="str">
        <f ca="1">IF(B25="","",IF(ISERROR(MATCH($J25,SorP!$B$1:$B$6230,0)),"",INDIRECT("'SorP'!$A$"&amp;MATCH($J25,SorP!$B$1:$B$6230,0))))</f>
        <v/>
      </c>
      <c r="U25" s="239"/>
      <c r="V25" s="269">
        <f>IF(C25="",NA(),MATCH($B25&amp;$C25,'Smelter Look-up'!$J:$J,0))</f>
        <v>92</v>
      </c>
      <c r="W25" s="270"/>
      <c r="X25" s="270">
        <f t="shared" si="1"/>
        <v>0</v>
      </c>
      <c r="Y25" s="270"/>
      <c r="Z25" s="270"/>
      <c r="AB25" s="272" t="str">
        <f t="shared" si="2"/>
        <v>GoldHeraeus Precious Metals GmbH &amp; Co. KG</v>
      </c>
    </row>
    <row r="26" spans="1:28" s="271" customFormat="1" ht="165.75">
      <c r="A26" s="347"/>
      <c r="B26" s="349" t="s">
        <v>1250</v>
      </c>
      <c r="C26" s="348" t="s">
        <v>15521</v>
      </c>
      <c r="D26" s="349" t="s">
        <v>15521</v>
      </c>
      <c r="E26" s="349" t="s">
        <v>1220</v>
      </c>
      <c r="F26" s="349" t="s">
        <v>775</v>
      </c>
      <c r="G26" s="349" t="s">
        <v>15503</v>
      </c>
      <c r="H26" s="217" t="s">
        <v>15506</v>
      </c>
      <c r="I26" s="218" t="s">
        <v>15506</v>
      </c>
      <c r="J26" s="218" t="s">
        <v>15506</v>
      </c>
      <c r="K26" s="267"/>
      <c r="L26" s="267"/>
      <c r="M26" s="267"/>
      <c r="N26" s="267"/>
      <c r="O26" s="267"/>
      <c r="P26" s="219"/>
      <c r="Q26" s="268"/>
      <c r="R26" s="216" t="str">
        <f ca="1">IF(ISERROR($V26),"",OFFSET('Smelter Look-up'!$C$4,$V26-4,0)&amp;"")</f>
        <v/>
      </c>
      <c r="S26" s="224" t="str">
        <f t="shared" ca="1" si="0"/>
        <v>CN</v>
      </c>
      <c r="T26" s="224" t="str">
        <f ca="1">IF(B26="","",IF(ISERROR(MATCH($J26,SorP!$B$1:$B$6230,0)),"",INDIRECT("'SorP'!$A$"&amp;MATCH($J26,SorP!$B$1:$B$6230,0))))</f>
        <v/>
      </c>
      <c r="U26" s="239"/>
      <c r="V26" s="269" t="e">
        <f>IF(C26="",NA(),MATCH($B26&amp;$C26,'Smelter Look-up'!$J:$J,0))</f>
        <v>#N/A</v>
      </c>
      <c r="W26" s="270"/>
      <c r="X26" s="270">
        <f t="shared" si="1"/>
        <v>0</v>
      </c>
      <c r="Y26" s="270"/>
      <c r="Z26" s="270"/>
      <c r="AB26" s="272" t="str">
        <f t="shared" si="2"/>
        <v>GoldInner Mongolia Qiankun Gold and Silver Refinery Share Company Limited</v>
      </c>
    </row>
    <row r="27" spans="1:28" s="271" customFormat="1" ht="76.5">
      <c r="A27" s="347"/>
      <c r="B27" s="349" t="s">
        <v>1250</v>
      </c>
      <c r="C27" s="348" t="s">
        <v>1354</v>
      </c>
      <c r="D27" s="349" t="s">
        <v>1354</v>
      </c>
      <c r="E27" s="349" t="s">
        <v>1228</v>
      </c>
      <c r="F27" s="349" t="s">
        <v>776</v>
      </c>
      <c r="G27" s="349" t="s">
        <v>15503</v>
      </c>
      <c r="H27" s="217">
        <v>0</v>
      </c>
      <c r="I27" s="218" t="s">
        <v>1832</v>
      </c>
      <c r="J27" s="218" t="s">
        <v>1818</v>
      </c>
      <c r="K27" s="267"/>
      <c r="L27" s="267"/>
      <c r="M27" s="267"/>
      <c r="N27" s="267"/>
      <c r="O27" s="267"/>
      <c r="P27" s="219"/>
      <c r="Q27" s="268"/>
      <c r="R27" s="216" t="str">
        <f ca="1">IF(ISERROR($V27),"",OFFSET('Smelter Look-up'!$C$4,$V27-4,0)&amp;"")</f>
        <v>Ishifuku Metal Industry Co., Ltd.</v>
      </c>
      <c r="S27" s="224" t="str">
        <f t="shared" ca="1" si="0"/>
        <v>JP</v>
      </c>
      <c r="T27" s="224" t="str">
        <f ca="1">IF(B27="","",IF(ISERROR(MATCH($J27,SorP!$B$1:$B$6230,0)),"",INDIRECT("'SorP'!$A$"&amp;MATCH($J27,SorP!$B$1:$B$6230,0))))</f>
        <v>JP-11</v>
      </c>
      <c r="U27" s="239"/>
      <c r="V27" s="269">
        <f>IF(C27="",NA(),MATCH($B27&amp;$C27,'Smelter Look-up'!$J:$J,0))</f>
        <v>101</v>
      </c>
      <c r="W27" s="270"/>
      <c r="X27" s="270">
        <f t="shared" si="1"/>
        <v>0</v>
      </c>
      <c r="Y27" s="270"/>
      <c r="Z27" s="270"/>
      <c r="AB27" s="272" t="str">
        <f t="shared" si="2"/>
        <v>GoldIshifuku Metal Industry Co., Ltd.</v>
      </c>
    </row>
    <row r="28" spans="1:28" s="271" customFormat="1" ht="51">
      <c r="A28" s="347"/>
      <c r="B28" s="349" t="s">
        <v>1250</v>
      </c>
      <c r="C28" s="348" t="s">
        <v>1361</v>
      </c>
      <c r="D28" s="349" t="s">
        <v>1361</v>
      </c>
      <c r="E28" s="349" t="s">
        <v>1005</v>
      </c>
      <c r="F28" s="349" t="s">
        <v>777</v>
      </c>
      <c r="G28" s="349" t="s">
        <v>15503</v>
      </c>
      <c r="H28" s="217">
        <v>0</v>
      </c>
      <c r="I28" s="218" t="s">
        <v>1833</v>
      </c>
      <c r="J28" s="218" t="s">
        <v>1792</v>
      </c>
      <c r="K28" s="267"/>
      <c r="L28" s="267"/>
      <c r="M28" s="267"/>
      <c r="N28" s="267"/>
      <c r="O28" s="267"/>
      <c r="P28" s="219"/>
      <c r="Q28" s="268"/>
      <c r="R28" s="216" t="str">
        <f ca="1">IF(ISERROR($V28),"",OFFSET('Smelter Look-up'!$C$4,$V28-4,0)&amp;"")</f>
        <v>Istanbul Gold Refinery</v>
      </c>
      <c r="S28" s="224" t="str">
        <f t="shared" ca="1" si="0"/>
        <v>TR</v>
      </c>
      <c r="T28" s="224" t="str">
        <f ca="1">IF(B28="","",IF(ISERROR(MATCH($J28,SorP!$B$1:$B$6230,0)),"",INDIRECT("'SorP'!$A$"&amp;MATCH($J28,SorP!$B$1:$B$6230,0))))</f>
        <v/>
      </c>
      <c r="U28" s="239"/>
      <c r="V28" s="269">
        <f>IF(C28="",NA(),MATCH($B28&amp;$C28,'Smelter Look-up'!$J:$J,0))</f>
        <v>102</v>
      </c>
      <c r="W28" s="270"/>
      <c r="X28" s="270">
        <f t="shared" si="1"/>
        <v>0</v>
      </c>
      <c r="Y28" s="270"/>
      <c r="Z28" s="270"/>
      <c r="AB28" s="272" t="str">
        <f t="shared" si="2"/>
        <v>GoldIstanbul Gold Refinery</v>
      </c>
    </row>
    <row r="29" spans="1:28" s="271" customFormat="1" ht="25.5">
      <c r="A29" s="347"/>
      <c r="B29" s="349" t="s">
        <v>1250</v>
      </c>
      <c r="C29" s="348" t="s">
        <v>1024</v>
      </c>
      <c r="D29" s="349" t="s">
        <v>1024</v>
      </c>
      <c r="E29" s="349" t="s">
        <v>1228</v>
      </c>
      <c r="F29" s="349" t="s">
        <v>778</v>
      </c>
      <c r="G29" s="349" t="s">
        <v>15503</v>
      </c>
      <c r="H29" s="217">
        <v>0</v>
      </c>
      <c r="I29" s="218" t="s">
        <v>1834</v>
      </c>
      <c r="J29" s="218" t="s">
        <v>15522</v>
      </c>
      <c r="K29" s="267"/>
      <c r="L29" s="267"/>
      <c r="M29" s="267"/>
      <c r="N29" s="267"/>
      <c r="O29" s="267"/>
      <c r="P29" s="219"/>
      <c r="Q29" s="268"/>
      <c r="R29" s="216" t="str">
        <f ca="1">IF(ISERROR($V29),"",OFFSET('Smelter Look-up'!$C$4,$V29-4,0)&amp;"")</f>
        <v>Japan Mint</v>
      </c>
      <c r="S29" s="224" t="str">
        <f t="shared" ca="1" si="0"/>
        <v>JP</v>
      </c>
      <c r="T29" s="224" t="str">
        <f ca="1">IF(B29="","",IF(ISERROR(MATCH($J29,SorP!$B$1:$B$6230,0)),"",INDIRECT("'SorP'!$A$"&amp;MATCH($J29,SorP!$B$1:$B$6230,0))))</f>
        <v/>
      </c>
      <c r="U29" s="239"/>
      <c r="V29" s="269">
        <f>IF(C29="",NA(),MATCH($B29&amp;$C29,'Smelter Look-up'!$J:$J,0))</f>
        <v>104</v>
      </c>
      <c r="W29" s="270"/>
      <c r="X29" s="270">
        <f t="shared" si="1"/>
        <v>0</v>
      </c>
      <c r="Y29" s="270"/>
      <c r="Z29" s="270"/>
      <c r="AB29" s="272" t="str">
        <f t="shared" si="2"/>
        <v>GoldJapan Mint</v>
      </c>
    </row>
    <row r="30" spans="1:28" s="271" customFormat="1" ht="76.5">
      <c r="A30" s="347"/>
      <c r="B30" s="349" t="s">
        <v>1250</v>
      </c>
      <c r="C30" s="348" t="s">
        <v>15523</v>
      </c>
      <c r="D30" s="349" t="s">
        <v>15523</v>
      </c>
      <c r="E30" s="349" t="s">
        <v>1220</v>
      </c>
      <c r="F30" s="349" t="s">
        <v>779</v>
      </c>
      <c r="G30" s="349" t="s">
        <v>15503</v>
      </c>
      <c r="H30" s="217" t="s">
        <v>15506</v>
      </c>
      <c r="I30" s="218" t="s">
        <v>15506</v>
      </c>
      <c r="J30" s="218" t="s">
        <v>15506</v>
      </c>
      <c r="K30" s="267"/>
      <c r="L30" s="267"/>
      <c r="M30" s="267"/>
      <c r="N30" s="267"/>
      <c r="O30" s="267"/>
      <c r="P30" s="219"/>
      <c r="Q30" s="268"/>
      <c r="R30" s="216" t="str">
        <f ca="1">IF(ISERROR($V30),"",OFFSET('Smelter Look-up'!$C$4,$V30-4,0)&amp;"")</f>
        <v/>
      </c>
      <c r="S30" s="224" t="str">
        <f t="shared" ca="1" si="0"/>
        <v>CN</v>
      </c>
      <c r="T30" s="224" t="str">
        <f ca="1">IF(B30="","",IF(ISERROR(MATCH($J30,SorP!$B$1:$B$6230,0)),"",INDIRECT("'SorP'!$A$"&amp;MATCH($J30,SorP!$B$1:$B$6230,0))))</f>
        <v/>
      </c>
      <c r="U30" s="239"/>
      <c r="V30" s="269" t="e">
        <f>IF(C30="",NA(),MATCH($B30&amp;$C30,'Smelter Look-up'!$J:$J,0))</f>
        <v>#N/A</v>
      </c>
      <c r="W30" s="270"/>
      <c r="X30" s="270">
        <f t="shared" si="1"/>
        <v>0</v>
      </c>
      <c r="Y30" s="270"/>
      <c r="Z30" s="270"/>
      <c r="AB30" s="272" t="str">
        <f t="shared" si="2"/>
        <v>GoldJiangxi Copper Company Limited</v>
      </c>
    </row>
    <row r="31" spans="1:28" s="271" customFormat="1" ht="51">
      <c r="A31" s="347"/>
      <c r="B31" s="349" t="s">
        <v>1250</v>
      </c>
      <c r="C31" s="348" t="s">
        <v>15524</v>
      </c>
      <c r="D31" s="349" t="s">
        <v>15524</v>
      </c>
      <c r="E31" s="349" t="s">
        <v>15525</v>
      </c>
      <c r="F31" s="349" t="s">
        <v>780</v>
      </c>
      <c r="G31" s="349" t="s">
        <v>15503</v>
      </c>
      <c r="H31" s="217" t="s">
        <v>15506</v>
      </c>
      <c r="I31" s="218" t="s">
        <v>15506</v>
      </c>
      <c r="J31" s="218" t="s">
        <v>15506</v>
      </c>
      <c r="K31" s="267"/>
      <c r="L31" s="267"/>
      <c r="M31" s="267"/>
      <c r="N31" s="267"/>
      <c r="O31" s="267"/>
      <c r="P31" s="219"/>
      <c r="Q31" s="268"/>
      <c r="R31" s="216" t="str">
        <f ca="1">IF(ISERROR($V31),"",OFFSET('Smelter Look-up'!$C$4,$V31-4,0)&amp;"")</f>
        <v/>
      </c>
      <c r="S31" s="224" t="str">
        <f t="shared" ca="1" si="0"/>
        <v>Unknown</v>
      </c>
      <c r="T31" s="224" t="str">
        <f ca="1">IF(B31="","",IF(ISERROR(MATCH($J31,SorP!$B$1:$B$6230,0)),"",INDIRECT("'SorP'!$A$"&amp;MATCH($J31,SorP!$B$1:$B$6230,0))))</f>
        <v/>
      </c>
      <c r="U31" s="239"/>
      <c r="V31" s="269" t="e">
        <f>IF(C31="",NA(),MATCH($B31&amp;$C31,'Smelter Look-up'!$J:$J,0))</f>
        <v>#N/A</v>
      </c>
      <c r="W31" s="270"/>
      <c r="X31" s="270">
        <f t="shared" si="1"/>
        <v>0</v>
      </c>
      <c r="Y31" s="270"/>
      <c r="Z31" s="270"/>
      <c r="AB31" s="272" t="str">
        <f t="shared" si="2"/>
        <v>GoldJohnson Matthey Inc</v>
      </c>
    </row>
    <row r="32" spans="1:28" s="271" customFormat="1" ht="51">
      <c r="A32" s="347"/>
      <c r="B32" s="349" t="s">
        <v>1250</v>
      </c>
      <c r="C32" s="348" t="s">
        <v>15526</v>
      </c>
      <c r="D32" s="349" t="s">
        <v>15526</v>
      </c>
      <c r="E32" s="349" t="s">
        <v>1217</v>
      </c>
      <c r="F32" s="349" t="s">
        <v>781</v>
      </c>
      <c r="G32" s="349" t="s">
        <v>15503</v>
      </c>
      <c r="H32" s="217" t="s">
        <v>15506</v>
      </c>
      <c r="I32" s="218" t="s">
        <v>15506</v>
      </c>
      <c r="J32" s="218" t="s">
        <v>15506</v>
      </c>
      <c r="K32" s="267"/>
      <c r="L32" s="267"/>
      <c r="M32" s="267"/>
      <c r="N32" s="267"/>
      <c r="O32" s="267"/>
      <c r="P32" s="219"/>
      <c r="Q32" s="268"/>
      <c r="R32" s="216" t="str">
        <f ca="1">IF(ISERROR($V32),"",OFFSET('Smelter Look-up'!$C$4,$V32-4,0)&amp;"")</f>
        <v/>
      </c>
      <c r="S32" s="224" t="str">
        <f t="shared" ca="1" si="0"/>
        <v>CA</v>
      </c>
      <c r="T32" s="224" t="str">
        <f ca="1">IF(B32="","",IF(ISERROR(MATCH($J32,SorP!$B$1:$B$6230,0)),"",INDIRECT("'SorP'!$A$"&amp;MATCH($J32,SorP!$B$1:$B$6230,0))))</f>
        <v/>
      </c>
      <c r="U32" s="239"/>
      <c r="V32" s="269" t="e">
        <f>IF(C32="",NA(),MATCH($B32&amp;$C32,'Smelter Look-up'!$J:$J,0))</f>
        <v>#N/A</v>
      </c>
      <c r="W32" s="270"/>
      <c r="X32" s="270">
        <f t="shared" si="1"/>
        <v>0</v>
      </c>
      <c r="Y32" s="270"/>
      <c r="Z32" s="270"/>
      <c r="AB32" s="272" t="str">
        <f t="shared" si="2"/>
        <v>GoldJohnson Matthey Ltd</v>
      </c>
    </row>
    <row r="33" spans="1:28" s="271" customFormat="1" ht="38.25">
      <c r="A33" s="347"/>
      <c r="B33" s="349" t="s">
        <v>1250</v>
      </c>
      <c r="C33" s="348" t="s">
        <v>15527</v>
      </c>
      <c r="D33" s="349" t="s">
        <v>1550</v>
      </c>
      <c r="E33" s="349" t="s">
        <v>999</v>
      </c>
      <c r="F33" s="349" t="s">
        <v>783</v>
      </c>
      <c r="G33" s="349" t="s">
        <v>15503</v>
      </c>
      <c r="H33" s="217" t="s">
        <v>15506</v>
      </c>
      <c r="I33" s="218" t="s">
        <v>15506</v>
      </c>
      <c r="J33" s="218" t="s">
        <v>15506</v>
      </c>
      <c r="K33" s="267"/>
      <c r="L33" s="267"/>
      <c r="M33" s="267"/>
      <c r="N33" s="267"/>
      <c r="O33" s="267"/>
      <c r="P33" s="219"/>
      <c r="Q33" s="268"/>
      <c r="R33" s="216" t="str">
        <f ca="1">IF(ISERROR($V33),"",OFFSET('Smelter Look-up'!$C$4,$V33-4,0)&amp;"")</f>
        <v/>
      </c>
      <c r="S33" s="224" t="str">
        <f t="shared" ca="1" si="0"/>
        <v>RU</v>
      </c>
      <c r="T33" s="224" t="str">
        <f ca="1">IF(B33="","",IF(ISERROR(MATCH($J33,SorP!$B$1:$B$6230,0)),"",INDIRECT("'SorP'!$A$"&amp;MATCH($J33,SorP!$B$1:$B$6230,0))))</f>
        <v/>
      </c>
      <c r="U33" s="239"/>
      <c r="V33" s="269" t="e">
        <f>IF(C33="",NA(),MATCH($B33&amp;$C33,'Smelter Look-up'!$J:$J,0))</f>
        <v>#N/A</v>
      </c>
      <c r="W33" s="270"/>
      <c r="X33" s="270">
        <f t="shared" si="1"/>
        <v>0</v>
      </c>
      <c r="Y33" s="270"/>
      <c r="Z33" s="270"/>
      <c r="AB33" s="272" t="str">
        <f t="shared" si="2"/>
        <v>GoldJSC Uralectromed</v>
      </c>
    </row>
    <row r="34" spans="1:28" s="271" customFormat="1" ht="76.5">
      <c r="A34" s="347"/>
      <c r="B34" s="349" t="s">
        <v>1250</v>
      </c>
      <c r="C34" s="348" t="s">
        <v>59</v>
      </c>
      <c r="D34" s="349" t="s">
        <v>59</v>
      </c>
      <c r="E34" s="349" t="s">
        <v>1228</v>
      </c>
      <c r="F34" s="349" t="s">
        <v>784</v>
      </c>
      <c r="G34" s="349" t="s">
        <v>15503</v>
      </c>
      <c r="H34" s="217">
        <v>0</v>
      </c>
      <c r="I34" s="218" t="s">
        <v>3000</v>
      </c>
      <c r="J34" s="218" t="s">
        <v>3000</v>
      </c>
      <c r="K34" s="267"/>
      <c r="L34" s="267"/>
      <c r="M34" s="267"/>
      <c r="N34" s="267"/>
      <c r="O34" s="267"/>
      <c r="P34" s="219"/>
      <c r="Q34" s="268"/>
      <c r="R34" s="216" t="str">
        <f ca="1">IF(ISERROR($V34),"",OFFSET('Smelter Look-up'!$C$4,$V34-4,0)&amp;"")</f>
        <v>JX Nippon Mining &amp; Metals Co., Ltd.</v>
      </c>
      <c r="S34" s="224" t="str">
        <f t="shared" ca="1" si="0"/>
        <v>JP</v>
      </c>
      <c r="T34" s="224" t="str">
        <f ca="1">IF(B34="","",IF(ISERROR(MATCH($J34,SorP!$B$1:$B$6230,0)),"",INDIRECT("'SorP'!$A$"&amp;MATCH($J34,SorP!$B$1:$B$6230,0))))</f>
        <v/>
      </c>
      <c r="U34" s="239"/>
      <c r="V34" s="269">
        <f>IF(C34="",NA(),MATCH($B34&amp;$C34,'Smelter Look-up'!$J:$J,0))</f>
        <v>113</v>
      </c>
      <c r="W34" s="270"/>
      <c r="X34" s="270">
        <f t="shared" si="1"/>
        <v>0</v>
      </c>
      <c r="Y34" s="270"/>
      <c r="Z34" s="270"/>
      <c r="AB34" s="272" t="str">
        <f t="shared" si="2"/>
        <v>GoldJX Nippon Mining &amp; Metals Co., Ltd.</v>
      </c>
    </row>
    <row r="35" spans="1:28" s="271" customFormat="1" ht="25.5">
      <c r="A35" s="347"/>
      <c r="B35" s="349" t="s">
        <v>1250</v>
      </c>
      <c r="C35" s="348" t="s">
        <v>15528</v>
      </c>
      <c r="D35" s="349" t="s">
        <v>15528</v>
      </c>
      <c r="E35" s="349" t="s">
        <v>1229</v>
      </c>
      <c r="F35" s="349" t="s">
        <v>785</v>
      </c>
      <c r="G35" s="349" t="s">
        <v>15503</v>
      </c>
      <c r="H35" s="217" t="s">
        <v>15506</v>
      </c>
      <c r="I35" s="218" t="s">
        <v>15506</v>
      </c>
      <c r="J35" s="218" t="s">
        <v>15506</v>
      </c>
      <c r="K35" s="267"/>
      <c r="L35" s="267"/>
      <c r="M35" s="267"/>
      <c r="N35" s="267"/>
      <c r="O35" s="267"/>
      <c r="P35" s="219"/>
      <c r="Q35" s="268"/>
      <c r="R35" s="216" t="str">
        <f ca="1">IF(ISERROR($V35),"",OFFSET('Smelter Look-up'!$C$4,$V35-4,0)&amp;"")</f>
        <v/>
      </c>
      <c r="S35" s="224" t="str">
        <f t="shared" ca="1" si="0"/>
        <v>KZ</v>
      </c>
      <c r="T35" s="224" t="str">
        <f ca="1">IF(B35="","",IF(ISERROR(MATCH($J35,SorP!$B$1:$B$6230,0)),"",INDIRECT("'SorP'!$A$"&amp;MATCH($J35,SorP!$B$1:$B$6230,0))))</f>
        <v/>
      </c>
      <c r="U35" s="239"/>
      <c r="V35" s="269" t="e">
        <f>IF(C35="",NA(),MATCH($B35&amp;$C35,'Smelter Look-up'!$J:$J,0))</f>
        <v>#N/A</v>
      </c>
      <c r="W35" s="270"/>
      <c r="X35" s="270">
        <f t="shared" si="1"/>
        <v>0</v>
      </c>
      <c r="Y35" s="270"/>
      <c r="Z35" s="270"/>
      <c r="AB35" s="272" t="str">
        <f t="shared" si="2"/>
        <v>GoldKazzinc Ltd</v>
      </c>
    </row>
    <row r="36" spans="1:28" s="271" customFormat="1" ht="63.75">
      <c r="A36" s="347"/>
      <c r="B36" s="349" t="s">
        <v>1250</v>
      </c>
      <c r="C36" s="348" t="s">
        <v>786</v>
      </c>
      <c r="D36" s="349" t="s">
        <v>786</v>
      </c>
      <c r="E36" s="349" t="s">
        <v>15525</v>
      </c>
      <c r="F36" s="349" t="s">
        <v>787</v>
      </c>
      <c r="G36" s="349" t="s">
        <v>15503</v>
      </c>
      <c r="H36" s="217">
        <v>0</v>
      </c>
      <c r="I36" s="218" t="s">
        <v>1845</v>
      </c>
      <c r="J36" s="218" t="s">
        <v>1838</v>
      </c>
      <c r="K36" s="267"/>
      <c r="L36" s="267"/>
      <c r="M36" s="267"/>
      <c r="N36" s="267"/>
      <c r="O36" s="267"/>
      <c r="P36" s="219"/>
      <c r="Q36" s="268"/>
      <c r="R36" s="216" t="str">
        <f ca="1">IF(ISERROR($V36),"",OFFSET('Smelter Look-up'!$C$4,$V36-4,0)&amp;"")</f>
        <v>Kennecott Utah Copper LLC</v>
      </c>
      <c r="S36" s="224" t="str">
        <f t="shared" ca="1" si="0"/>
        <v>Unknown</v>
      </c>
      <c r="T36" s="224" t="str">
        <f ca="1">IF(B36="","",IF(ISERROR(MATCH($J36,SorP!$B$1:$B$6230,0)),"",INDIRECT("'SorP'!$A$"&amp;MATCH($J36,SorP!$B$1:$B$6230,0))))</f>
        <v>US-UT</v>
      </c>
      <c r="U36" s="239"/>
      <c r="V36" s="269">
        <f>IF(C36="",NA(),MATCH($B36&amp;$C36,'Smelter Look-up'!$J:$J,0))</f>
        <v>117</v>
      </c>
      <c r="W36" s="270"/>
      <c r="X36" s="270">
        <f t="shared" si="1"/>
        <v>0</v>
      </c>
      <c r="Y36" s="270"/>
      <c r="Z36" s="270"/>
      <c r="AB36" s="272" t="str">
        <f t="shared" si="2"/>
        <v>GoldKennecott Utah Copper LLC</v>
      </c>
    </row>
    <row r="37" spans="1:28" s="271" customFormat="1" ht="63.75">
      <c r="A37" s="347"/>
      <c r="B37" s="349" t="s">
        <v>1250</v>
      </c>
      <c r="C37" s="348" t="s">
        <v>15529</v>
      </c>
      <c r="D37" s="349" t="s">
        <v>15529</v>
      </c>
      <c r="E37" s="349" t="s">
        <v>1228</v>
      </c>
      <c r="F37" s="349" t="s">
        <v>788</v>
      </c>
      <c r="G37" s="349" t="s">
        <v>15503</v>
      </c>
      <c r="H37" s="217" t="s">
        <v>15506</v>
      </c>
      <c r="I37" s="218" t="s">
        <v>15506</v>
      </c>
      <c r="J37" s="218" t="s">
        <v>15506</v>
      </c>
      <c r="K37" s="267"/>
      <c r="L37" s="267"/>
      <c r="M37" s="267"/>
      <c r="N37" s="267"/>
      <c r="O37" s="267"/>
      <c r="P37" s="219"/>
      <c r="Q37" s="268"/>
      <c r="R37" s="216" t="str">
        <f ca="1">IF(ISERROR($V37),"",OFFSET('Smelter Look-up'!$C$4,$V37-4,0)&amp;"")</f>
        <v/>
      </c>
      <c r="S37" s="224" t="str">
        <f t="shared" ca="1" si="0"/>
        <v>JP</v>
      </c>
      <c r="T37" s="224" t="str">
        <f ca="1">IF(B37="","",IF(ISERROR(MATCH($J37,SorP!$B$1:$B$6230,0)),"",INDIRECT("'SorP'!$A$"&amp;MATCH($J37,SorP!$B$1:$B$6230,0))))</f>
        <v/>
      </c>
      <c r="U37" s="239"/>
      <c r="V37" s="269" t="e">
        <f>IF(C37="",NA(),MATCH($B37&amp;$C37,'Smelter Look-up'!$J:$J,0))</f>
        <v>#N/A</v>
      </c>
      <c r="W37" s="270"/>
      <c r="X37" s="270">
        <f t="shared" si="1"/>
        <v>0</v>
      </c>
      <c r="Y37" s="270"/>
      <c r="Z37" s="270"/>
      <c r="AB37" s="272" t="str">
        <f t="shared" si="2"/>
        <v>GoldKojima Chemicals Co., Ltd</v>
      </c>
    </row>
    <row r="38" spans="1:28" s="271" customFormat="1" ht="51">
      <c r="A38" s="347"/>
      <c r="B38" s="349" t="s">
        <v>1250</v>
      </c>
      <c r="C38" s="348" t="s">
        <v>15530</v>
      </c>
      <c r="D38" s="349" t="s">
        <v>15530</v>
      </c>
      <c r="E38" s="349" t="s">
        <v>1231</v>
      </c>
      <c r="F38" s="349" t="s">
        <v>15531</v>
      </c>
      <c r="G38" s="349" t="s">
        <v>15503</v>
      </c>
      <c r="H38" s="217" t="s">
        <v>15506</v>
      </c>
      <c r="I38" s="218" t="s">
        <v>15506</v>
      </c>
      <c r="J38" s="218" t="s">
        <v>15506</v>
      </c>
      <c r="K38" s="267"/>
      <c r="L38" s="267"/>
      <c r="M38" s="267"/>
      <c r="N38" s="267"/>
      <c r="O38" s="267"/>
      <c r="P38" s="219"/>
      <c r="Q38" s="268"/>
      <c r="R38" s="216" t="str">
        <f ca="1">IF(ISERROR($V38),"",OFFSET('Smelter Look-up'!$C$4,$V38-4,0)&amp;"")</f>
        <v/>
      </c>
      <c r="S38" s="224" t="str">
        <f t="shared" ca="1" si="0"/>
        <v>KR</v>
      </c>
      <c r="T38" s="224" t="str">
        <f ca="1">IF(B38="","",IF(ISERROR(MATCH($J38,SorP!$B$1:$B$6230,0)),"",INDIRECT("'SorP'!$A$"&amp;MATCH($J38,SorP!$B$1:$B$6230,0))))</f>
        <v/>
      </c>
      <c r="U38" s="239"/>
      <c r="V38" s="269" t="e">
        <f>IF(C38="",NA(),MATCH($B38&amp;$C38,'Smelter Look-up'!$J:$J,0))</f>
        <v>#N/A</v>
      </c>
      <c r="W38" s="270"/>
      <c r="X38" s="270">
        <f t="shared" si="1"/>
        <v>0</v>
      </c>
      <c r="Y38" s="270"/>
      <c r="Z38" s="270"/>
      <c r="AB38" s="272" t="str">
        <f t="shared" si="2"/>
        <v>GoldKorea Metal Co. Ltd</v>
      </c>
    </row>
    <row r="39" spans="1:28" s="271" customFormat="1" ht="38.25">
      <c r="A39" s="347"/>
      <c r="B39" s="349" t="s">
        <v>1250</v>
      </c>
      <c r="C39" s="348" t="s">
        <v>962</v>
      </c>
      <c r="D39" s="349" t="s">
        <v>962</v>
      </c>
      <c r="E39" s="349" t="s">
        <v>1230</v>
      </c>
      <c r="F39" s="349" t="s">
        <v>789</v>
      </c>
      <c r="G39" s="349" t="s">
        <v>15503</v>
      </c>
      <c r="H39" s="217">
        <v>0</v>
      </c>
      <c r="I39" s="218" t="s">
        <v>1848</v>
      </c>
      <c r="J39" s="218" t="s">
        <v>15532</v>
      </c>
      <c r="K39" s="267"/>
      <c r="L39" s="267"/>
      <c r="M39" s="267"/>
      <c r="N39" s="267"/>
      <c r="O39" s="267"/>
      <c r="P39" s="219"/>
      <c r="Q39" s="268"/>
      <c r="R39" s="216" t="str">
        <f ca="1">IF(ISERROR($V39),"",OFFSET('Smelter Look-up'!$C$4,$V39-4,0)&amp;"")</f>
        <v>Kyrgyzaltyn JSC</v>
      </c>
      <c r="S39" s="224" t="str">
        <f t="shared" ca="1" si="0"/>
        <v>KG</v>
      </c>
      <c r="T39" s="224" t="str">
        <f ca="1">IF(B39="","",IF(ISERROR(MATCH($J39,SorP!$B$1:$B$6230,0)),"",INDIRECT("'SorP'!$A$"&amp;MATCH($J39,SorP!$B$1:$B$6230,0))))</f>
        <v/>
      </c>
      <c r="U39" s="239"/>
      <c r="V39" s="269">
        <f>IF(C39="",NA(),MATCH($B39&amp;$C39,'Smelter Look-up'!$J:$J,0))</f>
        <v>126</v>
      </c>
      <c r="W39" s="270"/>
      <c r="X39" s="270">
        <f t="shared" si="1"/>
        <v>0</v>
      </c>
      <c r="Y39" s="270"/>
      <c r="Z39" s="270"/>
      <c r="AB39" s="272" t="str">
        <f t="shared" si="2"/>
        <v>GoldKyrgyzaltyn JSC</v>
      </c>
    </row>
    <row r="40" spans="1:28" s="271" customFormat="1" ht="51">
      <c r="A40" s="347"/>
      <c r="B40" s="349" t="s">
        <v>1250</v>
      </c>
      <c r="C40" s="348" t="s">
        <v>60</v>
      </c>
      <c r="D40" s="349" t="s">
        <v>60</v>
      </c>
      <c r="E40" s="349" t="s">
        <v>1231</v>
      </c>
      <c r="F40" s="349" t="s">
        <v>792</v>
      </c>
      <c r="G40" s="349" t="s">
        <v>15503</v>
      </c>
      <c r="H40" s="217">
        <v>0</v>
      </c>
      <c r="I40" s="218" t="s">
        <v>1851</v>
      </c>
      <c r="J40" s="218" t="s">
        <v>15533</v>
      </c>
      <c r="K40" s="267"/>
      <c r="L40" s="267"/>
      <c r="M40" s="267"/>
      <c r="N40" s="267"/>
      <c r="O40" s="267"/>
      <c r="P40" s="219"/>
      <c r="Q40" s="268"/>
      <c r="R40" s="216" t="str">
        <f ca="1">IF(ISERROR($V40),"",OFFSET('Smelter Look-up'!$C$4,$V40-4,0)&amp;"")</f>
        <v>LS-NIKKO Copper Inc.</v>
      </c>
      <c r="S40" s="224" t="str">
        <f t="shared" ca="1" si="0"/>
        <v>KR</v>
      </c>
      <c r="T40" s="224" t="str">
        <f ca="1">IF(B40="","",IF(ISERROR(MATCH($J40,SorP!$B$1:$B$6230,0)),"",INDIRECT("'SorP'!$A$"&amp;MATCH($J40,SorP!$B$1:$B$6230,0))))</f>
        <v/>
      </c>
      <c r="U40" s="239"/>
      <c r="V40" s="269">
        <f>IF(C40="",NA(),MATCH($B40&amp;$C40,'Smelter Look-up'!$J:$J,0))</f>
        <v>135</v>
      </c>
      <c r="W40" s="270"/>
      <c r="X40" s="270">
        <f t="shared" si="1"/>
        <v>0</v>
      </c>
      <c r="Y40" s="270"/>
      <c r="Z40" s="270"/>
      <c r="AB40" s="272" t="str">
        <f t="shared" si="2"/>
        <v>GoldLS-NIKKO Copper Inc.</v>
      </c>
    </row>
    <row r="41" spans="1:28" s="271" customFormat="1" ht="25.5">
      <c r="A41" s="347"/>
      <c r="B41" s="349" t="s">
        <v>1250</v>
      </c>
      <c r="C41" s="348" t="s">
        <v>1026</v>
      </c>
      <c r="D41" s="349" t="s">
        <v>1026</v>
      </c>
      <c r="E41" s="349" t="s">
        <v>15525</v>
      </c>
      <c r="F41" s="349" t="s">
        <v>795</v>
      </c>
      <c r="G41" s="349" t="s">
        <v>15503</v>
      </c>
      <c r="H41" s="217">
        <v>0</v>
      </c>
      <c r="I41" s="218" t="s">
        <v>1854</v>
      </c>
      <c r="J41" s="218" t="s">
        <v>1855</v>
      </c>
      <c r="K41" s="267"/>
      <c r="L41" s="267"/>
      <c r="M41" s="267"/>
      <c r="N41" s="267"/>
      <c r="O41" s="267"/>
      <c r="P41" s="219"/>
      <c r="Q41" s="268"/>
      <c r="R41" s="216" t="str">
        <f ca="1">IF(ISERROR($V41),"",OFFSET('Smelter Look-up'!$C$4,$V41-4,0)&amp;"")</f>
        <v>Materion</v>
      </c>
      <c r="S41" s="224" t="str">
        <f t="shared" ca="1" si="0"/>
        <v>Unknown</v>
      </c>
      <c r="T41" s="224" t="str">
        <f ca="1">IF(B41="","",IF(ISERROR(MATCH($J41,SorP!$B$1:$B$6230,0)),"",INDIRECT("'SorP'!$A$"&amp;MATCH($J41,SorP!$B$1:$B$6230,0))))</f>
        <v>US-NY</v>
      </c>
      <c r="U41" s="239"/>
      <c r="V41" s="269">
        <f>IF(C41="",NA(),MATCH($B41&amp;$C41,'Smelter Look-up'!$J:$J,0))</f>
        <v>140</v>
      </c>
      <c r="W41" s="270"/>
      <c r="X41" s="270">
        <f t="shared" si="1"/>
        <v>0</v>
      </c>
      <c r="Y41" s="270"/>
      <c r="Z41" s="270"/>
      <c r="AB41" s="272" t="str">
        <f t="shared" si="2"/>
        <v>GoldMaterion</v>
      </c>
    </row>
    <row r="42" spans="1:28" s="271" customFormat="1" ht="63.75">
      <c r="A42" s="347"/>
      <c r="B42" s="349" t="s">
        <v>1250</v>
      </c>
      <c r="C42" s="348" t="s">
        <v>61</v>
      </c>
      <c r="D42" s="349" t="s">
        <v>61</v>
      </c>
      <c r="E42" s="349" t="s">
        <v>1228</v>
      </c>
      <c r="F42" s="349" t="s">
        <v>796</v>
      </c>
      <c r="G42" s="349" t="s">
        <v>15503</v>
      </c>
      <c r="H42" s="217">
        <v>0</v>
      </c>
      <c r="I42" s="218" t="s">
        <v>1856</v>
      </c>
      <c r="J42" s="218" t="s">
        <v>1818</v>
      </c>
      <c r="K42" s="267"/>
      <c r="L42" s="267"/>
      <c r="M42" s="267"/>
      <c r="N42" s="267"/>
      <c r="O42" s="267"/>
      <c r="P42" s="219"/>
      <c r="Q42" s="268"/>
      <c r="R42" s="216" t="str">
        <f ca="1">IF(ISERROR($V42),"",OFFSET('Smelter Look-up'!$C$4,$V42-4,0)&amp;"")</f>
        <v>Matsuda Sangyo Co., Ltd.</v>
      </c>
      <c r="S42" s="224" t="str">
        <f t="shared" ca="1" si="0"/>
        <v>JP</v>
      </c>
      <c r="T42" s="224" t="str">
        <f ca="1">IF(B42="","",IF(ISERROR(MATCH($J42,SorP!$B$1:$B$6230,0)),"",INDIRECT("'SorP'!$A$"&amp;MATCH($J42,SorP!$B$1:$B$6230,0))))</f>
        <v>JP-11</v>
      </c>
      <c r="U42" s="239"/>
      <c r="V42" s="269">
        <f>IF(C42="",NA(),MATCH($B42&amp;$C42,'Smelter Look-up'!$J:$J,0))</f>
        <v>141</v>
      </c>
      <c r="W42" s="270"/>
      <c r="X42" s="270">
        <f t="shared" si="1"/>
        <v>0</v>
      </c>
      <c r="Y42" s="270"/>
      <c r="Z42" s="270"/>
      <c r="AB42" s="272" t="str">
        <f t="shared" si="2"/>
        <v>GoldMatsuda Sangyo Co., Ltd.</v>
      </c>
    </row>
    <row r="43" spans="1:28" s="271" customFormat="1" ht="89.25">
      <c r="A43" s="347"/>
      <c r="B43" s="349" t="s">
        <v>1250</v>
      </c>
      <c r="C43" s="348" t="s">
        <v>15534</v>
      </c>
      <c r="D43" s="349" t="s">
        <v>15534</v>
      </c>
      <c r="E43" s="349" t="s">
        <v>14111</v>
      </c>
      <c r="F43" s="349" t="s">
        <v>797</v>
      </c>
      <c r="G43" s="349" t="s">
        <v>15503</v>
      </c>
      <c r="H43" s="217" t="s">
        <v>15506</v>
      </c>
      <c r="I43" s="218" t="s">
        <v>15506</v>
      </c>
      <c r="J43" s="218" t="s">
        <v>15506</v>
      </c>
      <c r="K43" s="267"/>
      <c r="L43" s="267"/>
      <c r="M43" s="267"/>
      <c r="N43" s="267"/>
      <c r="O43" s="267"/>
      <c r="P43" s="219"/>
      <c r="Q43" s="268"/>
      <c r="R43" s="216" t="str">
        <f ca="1">IF(ISERROR($V43),"",OFFSET('Smelter Look-up'!$C$4,$V43-4,0)&amp;"")</f>
        <v/>
      </c>
      <c r="S43" s="224" t="str">
        <f t="shared" ca="1" si="0"/>
        <v>HK</v>
      </c>
      <c r="T43" s="224" t="str">
        <f ca="1">IF(B43="","",IF(ISERROR(MATCH($J43,SorP!$B$1:$B$6230,0)),"",INDIRECT("'SorP'!$A$"&amp;MATCH($J43,SorP!$B$1:$B$6230,0))))</f>
        <v/>
      </c>
      <c r="U43" s="239"/>
      <c r="V43" s="269" t="e">
        <f>IF(C43="",NA(),MATCH($B43&amp;$C43,'Smelter Look-up'!$J:$J,0))</f>
        <v>#N/A</v>
      </c>
      <c r="W43" s="270"/>
      <c r="X43" s="270">
        <f t="shared" si="1"/>
        <v>0</v>
      </c>
      <c r="Y43" s="270"/>
      <c r="Z43" s="270"/>
      <c r="AB43" s="272" t="str">
        <f t="shared" si="2"/>
        <v>GoldMetalor Technologies (Hong Kong) Ltd</v>
      </c>
    </row>
    <row r="44" spans="1:28" s="271" customFormat="1" ht="102">
      <c r="A44" s="347"/>
      <c r="B44" s="349" t="s">
        <v>1250</v>
      </c>
      <c r="C44" s="348" t="s">
        <v>15535</v>
      </c>
      <c r="D44" s="349" t="s">
        <v>15535</v>
      </c>
      <c r="E44" s="349" t="s">
        <v>1002</v>
      </c>
      <c r="F44" s="349" t="s">
        <v>798</v>
      </c>
      <c r="G44" s="349" t="s">
        <v>15503</v>
      </c>
      <c r="H44" s="217" t="s">
        <v>15506</v>
      </c>
      <c r="I44" s="218" t="s">
        <v>15506</v>
      </c>
      <c r="J44" s="218" t="s">
        <v>15506</v>
      </c>
      <c r="K44" s="267"/>
      <c r="L44" s="267"/>
      <c r="M44" s="267"/>
      <c r="N44" s="267"/>
      <c r="O44" s="267"/>
      <c r="P44" s="219"/>
      <c r="Q44" s="268"/>
      <c r="R44" s="216" t="str">
        <f ca="1">IF(ISERROR($V44),"",OFFSET('Smelter Look-up'!$C$4,$V44-4,0)&amp;"")</f>
        <v/>
      </c>
      <c r="S44" s="224" t="str">
        <f t="shared" ca="1" si="0"/>
        <v>SG</v>
      </c>
      <c r="T44" s="224" t="str">
        <f ca="1">IF(B44="","",IF(ISERROR(MATCH($J44,SorP!$B$1:$B$6230,0)),"",INDIRECT("'SorP'!$A$"&amp;MATCH($J44,SorP!$B$1:$B$6230,0))))</f>
        <v/>
      </c>
      <c r="U44" s="239"/>
      <c r="V44" s="269" t="e">
        <f>IF(C44="",NA(),MATCH($B44&amp;$C44,'Smelter Look-up'!$J:$J,0))</f>
        <v>#N/A</v>
      </c>
      <c r="W44" s="270"/>
      <c r="X44" s="270">
        <f t="shared" si="1"/>
        <v>0</v>
      </c>
      <c r="Y44" s="270"/>
      <c r="Z44" s="270"/>
      <c r="AB44" s="272" t="str">
        <f t="shared" si="2"/>
        <v>GoldMetalor Technologies (Singapore) Pte. Ltd.</v>
      </c>
    </row>
    <row r="45" spans="1:28" s="271" customFormat="1" ht="63.75">
      <c r="A45" s="347"/>
      <c r="B45" s="349" t="s">
        <v>1250</v>
      </c>
      <c r="C45" s="348" t="s">
        <v>15536</v>
      </c>
      <c r="D45" s="349" t="s">
        <v>15536</v>
      </c>
      <c r="E45" s="349" t="s">
        <v>1218</v>
      </c>
      <c r="F45" s="349" t="s">
        <v>799</v>
      </c>
      <c r="G45" s="349" t="s">
        <v>15503</v>
      </c>
      <c r="H45" s="217" t="s">
        <v>15506</v>
      </c>
      <c r="I45" s="218" t="s">
        <v>15506</v>
      </c>
      <c r="J45" s="218" t="s">
        <v>15506</v>
      </c>
      <c r="K45" s="267"/>
      <c r="L45" s="267"/>
      <c r="M45" s="267"/>
      <c r="N45" s="267"/>
      <c r="O45" s="267"/>
      <c r="P45" s="219"/>
      <c r="Q45" s="268"/>
      <c r="R45" s="216" t="str">
        <f ca="1">IF(ISERROR($V45),"",OFFSET('Smelter Look-up'!$C$4,$V45-4,0)&amp;"")</f>
        <v/>
      </c>
      <c r="S45" s="224" t="str">
        <f t="shared" ca="1" si="0"/>
        <v>CH</v>
      </c>
      <c r="T45" s="224" t="str">
        <f ca="1">IF(B45="","",IF(ISERROR(MATCH($J45,SorP!$B$1:$B$6230,0)),"",INDIRECT("'SorP'!$A$"&amp;MATCH($J45,SorP!$B$1:$B$6230,0))))</f>
        <v/>
      </c>
      <c r="U45" s="239"/>
      <c r="V45" s="269" t="e">
        <f>IF(C45="",NA(),MATCH($B45&amp;$C45,'Smelter Look-up'!$J:$J,0))</f>
        <v>#N/A</v>
      </c>
      <c r="W45" s="270"/>
      <c r="X45" s="270">
        <f t="shared" si="1"/>
        <v>0</v>
      </c>
      <c r="Y45" s="270"/>
      <c r="Z45" s="270"/>
      <c r="AB45" s="272" t="str">
        <f t="shared" si="2"/>
        <v>GoldMetalor Technologies SA</v>
      </c>
    </row>
    <row r="46" spans="1:28" s="271" customFormat="1" ht="63.75">
      <c r="A46" s="347"/>
      <c r="B46" s="349" t="s">
        <v>1250</v>
      </c>
      <c r="C46" s="348" t="s">
        <v>1355</v>
      </c>
      <c r="D46" s="349" t="s">
        <v>1355</v>
      </c>
      <c r="E46" s="349" t="s">
        <v>15525</v>
      </c>
      <c r="F46" s="349" t="s">
        <v>800</v>
      </c>
      <c r="G46" s="349" t="s">
        <v>15503</v>
      </c>
      <c r="H46" s="217">
        <v>0</v>
      </c>
      <c r="I46" s="218" t="s">
        <v>1862</v>
      </c>
      <c r="J46" s="218" t="s">
        <v>1863</v>
      </c>
      <c r="K46" s="267"/>
      <c r="L46" s="267"/>
      <c r="M46" s="267"/>
      <c r="N46" s="267"/>
      <c r="O46" s="267"/>
      <c r="P46" s="219"/>
      <c r="Q46" s="268"/>
      <c r="R46" s="216" t="str">
        <f ca="1">IF(ISERROR($V46),"",OFFSET('Smelter Look-up'!$C$4,$V46-4,0)&amp;"")</f>
        <v>Metalor USA Refining Corporation</v>
      </c>
      <c r="S46" s="224" t="str">
        <f t="shared" ca="1" si="0"/>
        <v>Unknown</v>
      </c>
      <c r="T46" s="224" t="str">
        <f ca="1">IF(B46="","",IF(ISERROR(MATCH($J46,SorP!$B$1:$B$6230,0)),"",INDIRECT("'SorP'!$A$"&amp;MATCH($J46,SorP!$B$1:$B$6230,0))))</f>
        <v>US-MA</v>
      </c>
      <c r="U46" s="239"/>
      <c r="V46" s="269">
        <f>IF(C46="",NA(),MATCH($B46&amp;$C46,'Smelter Look-up'!$J:$J,0))</f>
        <v>150</v>
      </c>
      <c r="W46" s="270"/>
      <c r="X46" s="270">
        <f t="shared" si="1"/>
        <v>0</v>
      </c>
      <c r="Y46" s="270"/>
      <c r="Z46" s="270"/>
      <c r="AB46" s="272" t="str">
        <f t="shared" si="2"/>
        <v>GoldMetalor USA Refining Corporation</v>
      </c>
    </row>
    <row r="47" spans="1:28" s="271" customFormat="1" ht="51">
      <c r="A47" s="347"/>
      <c r="B47" s="349" t="s">
        <v>1250</v>
      </c>
      <c r="C47" s="348" t="s">
        <v>15537</v>
      </c>
      <c r="D47" s="349" t="s">
        <v>15537</v>
      </c>
      <c r="E47" s="349" t="s">
        <v>1233</v>
      </c>
      <c r="F47" s="349" t="s">
        <v>801</v>
      </c>
      <c r="G47" s="349" t="s">
        <v>15503</v>
      </c>
      <c r="H47" s="217" t="s">
        <v>15506</v>
      </c>
      <c r="I47" s="218" t="s">
        <v>15506</v>
      </c>
      <c r="J47" s="218" t="s">
        <v>15506</v>
      </c>
      <c r="K47" s="267"/>
      <c r="L47" s="267"/>
      <c r="M47" s="267"/>
      <c r="N47" s="267"/>
      <c r="O47" s="267"/>
      <c r="P47" s="219"/>
      <c r="Q47" s="268"/>
      <c r="R47" s="216" t="str">
        <f ca="1">IF(ISERROR($V47),"",OFFSET('Smelter Look-up'!$C$4,$V47-4,0)&amp;"")</f>
        <v/>
      </c>
      <c r="S47" s="224" t="str">
        <f t="shared" ca="1" si="0"/>
        <v>MX</v>
      </c>
      <c r="T47" s="224" t="str">
        <f ca="1">IF(B47="","",IF(ISERROR(MATCH($J47,SorP!$B$1:$B$6230,0)),"",INDIRECT("'SorP'!$A$"&amp;MATCH($J47,SorP!$B$1:$B$6230,0))))</f>
        <v/>
      </c>
      <c r="U47" s="239"/>
      <c r="V47" s="269" t="e">
        <f>IF(C47="",NA(),MATCH($B47&amp;$C47,'Smelter Look-up'!$J:$J,0))</f>
        <v>#N/A</v>
      </c>
      <c r="W47" s="270"/>
      <c r="X47" s="270">
        <f t="shared" si="1"/>
        <v>0</v>
      </c>
      <c r="Y47" s="270"/>
      <c r="Z47" s="270"/>
      <c r="AB47" s="272" t="str">
        <f t="shared" si="2"/>
        <v>GoldMet-Mex Peñoles, S.A.</v>
      </c>
    </row>
    <row r="48" spans="1:28" s="271" customFormat="1" ht="76.5">
      <c r="A48" s="347"/>
      <c r="B48" s="349" t="s">
        <v>1250</v>
      </c>
      <c r="C48" s="348" t="s">
        <v>1285</v>
      </c>
      <c r="D48" s="349" t="s">
        <v>1285</v>
      </c>
      <c r="E48" s="349" t="s">
        <v>1228</v>
      </c>
      <c r="F48" s="349" t="s">
        <v>802</v>
      </c>
      <c r="G48" s="349" t="s">
        <v>15503</v>
      </c>
      <c r="H48" s="217">
        <v>0</v>
      </c>
      <c r="I48" s="218" t="s">
        <v>1865</v>
      </c>
      <c r="J48" s="218" t="s">
        <v>2645</v>
      </c>
      <c r="K48" s="267"/>
      <c r="L48" s="267"/>
      <c r="M48" s="267"/>
      <c r="N48" s="267"/>
      <c r="O48" s="267"/>
      <c r="P48" s="219"/>
      <c r="Q48" s="268"/>
      <c r="R48" s="216" t="str">
        <f ca="1">IF(ISERROR($V48),"",OFFSET('Smelter Look-up'!$C$4,$V48-4,0)&amp;"")</f>
        <v>Mitsubishi Materials Corporation</v>
      </c>
      <c r="S48" s="224" t="str">
        <f t="shared" ca="1" si="0"/>
        <v>JP</v>
      </c>
      <c r="T48" s="224" t="str">
        <f ca="1">IF(B48="","",IF(ISERROR(MATCH($J48,SorP!$B$1:$B$6230,0)),"",INDIRECT("'SorP'!$A$"&amp;MATCH($J48,SorP!$B$1:$B$6230,0))))</f>
        <v>JP-37</v>
      </c>
      <c r="U48" s="239"/>
      <c r="V48" s="269">
        <f>IF(C48="",NA(),MATCH($B48&amp;$C48,'Smelter Look-up'!$J:$J,0))</f>
        <v>155</v>
      </c>
      <c r="W48" s="270"/>
      <c r="X48" s="270">
        <f t="shared" si="1"/>
        <v>0</v>
      </c>
      <c r="Y48" s="270"/>
      <c r="Z48" s="270"/>
      <c r="AB48" s="272" t="str">
        <f t="shared" si="2"/>
        <v>GoldMitsubishi Materials Corporation</v>
      </c>
    </row>
    <row r="49" spans="1:28" s="271" customFormat="1" ht="89.25">
      <c r="A49" s="347"/>
      <c r="B49" s="349" t="s">
        <v>1250</v>
      </c>
      <c r="C49" s="348" t="s">
        <v>1356</v>
      </c>
      <c r="D49" s="349" t="s">
        <v>1356</v>
      </c>
      <c r="E49" s="349" t="s">
        <v>1228</v>
      </c>
      <c r="F49" s="349" t="s">
        <v>803</v>
      </c>
      <c r="G49" s="349" t="s">
        <v>15503</v>
      </c>
      <c r="H49" s="217">
        <v>0</v>
      </c>
      <c r="I49" s="218" t="s">
        <v>1867</v>
      </c>
      <c r="J49" s="218" t="s">
        <v>1866</v>
      </c>
      <c r="K49" s="267"/>
      <c r="L49" s="267"/>
      <c r="M49" s="267"/>
      <c r="N49" s="267"/>
      <c r="O49" s="267"/>
      <c r="P49" s="219"/>
      <c r="Q49" s="268"/>
      <c r="R49" s="216" t="str">
        <f ca="1">IF(ISERROR($V49),"",OFFSET('Smelter Look-up'!$C$4,$V49-4,0)&amp;"")</f>
        <v>Mitsui Mining and Smelting Co., Ltd.</v>
      </c>
      <c r="S49" s="224" t="str">
        <f t="shared" ca="1" si="0"/>
        <v>JP</v>
      </c>
      <c r="T49" s="224" t="str">
        <f ca="1">IF(B49="","",IF(ISERROR(MATCH($J49,SorP!$B$1:$B$6230,0)),"",INDIRECT("'SorP'!$A$"&amp;MATCH($J49,SorP!$B$1:$B$6230,0))))</f>
        <v>JP-34</v>
      </c>
      <c r="U49" s="239"/>
      <c r="V49" s="269">
        <f>IF(C49="",NA(),MATCH($B49&amp;$C49,'Smelter Look-up'!$J:$J,0))</f>
        <v>157</v>
      </c>
      <c r="W49" s="270"/>
      <c r="X49" s="270">
        <f t="shared" si="1"/>
        <v>0</v>
      </c>
      <c r="Y49" s="270"/>
      <c r="Z49" s="270"/>
      <c r="AB49" s="272" t="str">
        <f t="shared" si="2"/>
        <v>GoldMitsui Mining and Smelting Co., Ltd.</v>
      </c>
    </row>
    <row r="50" spans="1:28" s="271" customFormat="1" ht="76.5">
      <c r="A50" s="347"/>
      <c r="B50" s="349" t="s">
        <v>1250</v>
      </c>
      <c r="C50" s="348" t="s">
        <v>1027</v>
      </c>
      <c r="D50" s="349" t="s">
        <v>1027</v>
      </c>
      <c r="E50" s="349" t="s">
        <v>999</v>
      </c>
      <c r="F50" s="349" t="s">
        <v>804</v>
      </c>
      <c r="G50" s="349" t="s">
        <v>15503</v>
      </c>
      <c r="H50" s="217">
        <v>0</v>
      </c>
      <c r="I50" s="218" t="s">
        <v>1869</v>
      </c>
      <c r="J50" s="218" t="s">
        <v>15538</v>
      </c>
      <c r="K50" s="267"/>
      <c r="L50" s="267"/>
      <c r="M50" s="267"/>
      <c r="N50" s="267"/>
      <c r="O50" s="267"/>
      <c r="P50" s="219"/>
      <c r="Q50" s="268"/>
      <c r="R50" s="216" t="str">
        <f ca="1">IF(ISERROR($V50),"",OFFSET('Smelter Look-up'!$C$4,$V50-4,0)&amp;"")</f>
        <v>Moscow Special Alloys Processing Plant</v>
      </c>
      <c r="S50" s="224" t="str">
        <f t="shared" ca="1" si="0"/>
        <v>RU</v>
      </c>
      <c r="T50" s="224" t="str">
        <f ca="1">IF(B50="","",IF(ISERROR(MATCH($J50,SorP!$B$1:$B$6230,0)),"",INDIRECT("'SorP'!$A$"&amp;MATCH($J50,SorP!$B$1:$B$6230,0))))</f>
        <v/>
      </c>
      <c r="U50" s="239"/>
      <c r="V50" s="269">
        <f>IF(C50="",NA(),MATCH($B50&amp;$C50,'Smelter Look-up'!$J:$J,0))</f>
        <v>162</v>
      </c>
      <c r="W50" s="270"/>
      <c r="X50" s="270">
        <f t="shared" si="1"/>
        <v>0</v>
      </c>
      <c r="Y50" s="270"/>
      <c r="Z50" s="270"/>
      <c r="AB50" s="272" t="str">
        <f t="shared" si="2"/>
        <v>GoldMoscow Special Alloys Processing Plant</v>
      </c>
    </row>
    <row r="51" spans="1:28" s="271" customFormat="1" ht="76.5">
      <c r="A51" s="347"/>
      <c r="B51" s="349" t="s">
        <v>1250</v>
      </c>
      <c r="C51" s="348" t="s">
        <v>1362</v>
      </c>
      <c r="D51" s="349" t="s">
        <v>1362</v>
      </c>
      <c r="E51" s="349" t="s">
        <v>1005</v>
      </c>
      <c r="F51" s="349" t="s">
        <v>805</v>
      </c>
      <c r="G51" s="349" t="s">
        <v>15503</v>
      </c>
      <c r="H51" s="217">
        <v>0</v>
      </c>
      <c r="I51" s="218" t="s">
        <v>1870</v>
      </c>
      <c r="J51" s="218" t="s">
        <v>1792</v>
      </c>
      <c r="K51" s="267"/>
      <c r="L51" s="267"/>
      <c r="M51" s="267"/>
      <c r="N51" s="267"/>
      <c r="O51" s="267"/>
      <c r="P51" s="219"/>
      <c r="Q51" s="268"/>
      <c r="R51" s="216" t="str">
        <f ca="1">IF(ISERROR($V51),"",OFFSET('Smelter Look-up'!$C$4,$V51-4,0)&amp;"")</f>
        <v>Nadir Metal Rafineri San. Ve Tic. A.S.</v>
      </c>
      <c r="S51" s="224" t="str">
        <f t="shared" ca="1" si="0"/>
        <v>TR</v>
      </c>
      <c r="T51" s="224" t="str">
        <f ca="1">IF(B51="","",IF(ISERROR(MATCH($J51,SorP!$B$1:$B$6230,0)),"",INDIRECT("'SorP'!$A$"&amp;MATCH($J51,SorP!$B$1:$B$6230,0))))</f>
        <v/>
      </c>
      <c r="U51" s="239"/>
      <c r="V51" s="269">
        <f>IF(C51="",NA(),MATCH($B51&amp;$C51,'Smelter Look-up'!$J:$J,0))</f>
        <v>164</v>
      </c>
      <c r="W51" s="270"/>
      <c r="X51" s="270">
        <f t="shared" si="1"/>
        <v>0</v>
      </c>
      <c r="Y51" s="270"/>
      <c r="Z51" s="270"/>
      <c r="AB51" s="272" t="str">
        <f t="shared" si="2"/>
        <v>GoldNadir Metal Rafineri San. Ve Tic. A.Ş.</v>
      </c>
    </row>
    <row r="52" spans="1:28" s="271" customFormat="1" ht="102">
      <c r="A52" s="347"/>
      <c r="B52" s="349" t="s">
        <v>1250</v>
      </c>
      <c r="C52" s="348" t="s">
        <v>1357</v>
      </c>
      <c r="D52" s="349" t="s">
        <v>1357</v>
      </c>
      <c r="E52" s="349" t="s">
        <v>1007</v>
      </c>
      <c r="F52" s="349" t="s">
        <v>806</v>
      </c>
      <c r="G52" s="349" t="s">
        <v>15503</v>
      </c>
      <c r="H52" s="217">
        <v>0</v>
      </c>
      <c r="I52" s="218" t="s">
        <v>1871</v>
      </c>
      <c r="J52" s="218" t="s">
        <v>15539</v>
      </c>
      <c r="K52" s="267"/>
      <c r="L52" s="267"/>
      <c r="M52" s="267"/>
      <c r="N52" s="267"/>
      <c r="O52" s="267"/>
      <c r="P52" s="219"/>
      <c r="Q52" s="268"/>
      <c r="R52" s="216" t="str">
        <f ca="1">IF(ISERROR($V52),"",OFFSET('Smelter Look-up'!$C$4,$V52-4,0)&amp;"")</f>
        <v>Navoi Mining and Metallurgical Combinat</v>
      </c>
      <c r="S52" s="224" t="str">
        <f t="shared" ca="1" si="0"/>
        <v>UZ</v>
      </c>
      <c r="T52" s="224" t="str">
        <f ca="1">IF(B52="","",IF(ISERROR(MATCH($J52,SorP!$B$1:$B$6230,0)),"",INDIRECT("'SorP'!$A$"&amp;MATCH($J52,SorP!$B$1:$B$6230,0))))</f>
        <v/>
      </c>
      <c r="U52" s="239"/>
      <c r="V52" s="269">
        <f>IF(C52="",NA(),MATCH($B52&amp;$C52,'Smelter Look-up'!$J:$J,0))</f>
        <v>165</v>
      </c>
      <c r="W52" s="270"/>
      <c r="X52" s="270">
        <f t="shared" si="1"/>
        <v>0</v>
      </c>
      <c r="Y52" s="270"/>
      <c r="Z52" s="270"/>
      <c r="AB52" s="272" t="str">
        <f t="shared" si="2"/>
        <v>GoldNavoi Mining and Metallurgical Combinat</v>
      </c>
    </row>
    <row r="53" spans="1:28" s="271" customFormat="1" ht="51">
      <c r="A53" s="347"/>
      <c r="B53" s="349" t="s">
        <v>1250</v>
      </c>
      <c r="C53" s="348" t="s">
        <v>15540</v>
      </c>
      <c r="D53" s="349" t="s">
        <v>15540</v>
      </c>
      <c r="E53" s="349" t="s">
        <v>1228</v>
      </c>
      <c r="F53" s="349" t="s">
        <v>807</v>
      </c>
      <c r="G53" s="349" t="s">
        <v>15503</v>
      </c>
      <c r="H53" s="217" t="s">
        <v>15506</v>
      </c>
      <c r="I53" s="218" t="s">
        <v>15506</v>
      </c>
      <c r="J53" s="218" t="s">
        <v>15506</v>
      </c>
      <c r="K53" s="267"/>
      <c r="L53" s="267"/>
      <c r="M53" s="267"/>
      <c r="N53" s="267"/>
      <c r="O53" s="267"/>
      <c r="P53" s="219"/>
      <c r="Q53" s="268"/>
      <c r="R53" s="216" t="str">
        <f ca="1">IF(ISERROR($V53),"",OFFSET('Smelter Look-up'!$C$4,$V53-4,0)&amp;"")</f>
        <v/>
      </c>
      <c r="S53" s="224" t="str">
        <f t="shared" ca="1" si="0"/>
        <v>JP</v>
      </c>
      <c r="T53" s="224" t="str">
        <f ca="1">IF(B53="","",IF(ISERROR(MATCH($J53,SorP!$B$1:$B$6230,0)),"",INDIRECT("'SorP'!$A$"&amp;MATCH($J53,SorP!$B$1:$B$6230,0))))</f>
        <v/>
      </c>
      <c r="U53" s="239"/>
      <c r="V53" s="269" t="e">
        <f>IF(C53="",NA(),MATCH($B53&amp;$C53,'Smelter Look-up'!$J:$J,0))</f>
        <v>#N/A</v>
      </c>
      <c r="W53" s="270"/>
      <c r="X53" s="270">
        <f t="shared" si="1"/>
        <v>0</v>
      </c>
      <c r="Y53" s="270"/>
      <c r="Z53" s="270"/>
      <c r="AB53" s="272" t="str">
        <f t="shared" si="2"/>
        <v>GoldNihon Material Co. LTD</v>
      </c>
    </row>
    <row r="54" spans="1:28" s="271" customFormat="1" ht="153">
      <c r="A54" s="347"/>
      <c r="B54" s="349" t="s">
        <v>1250</v>
      </c>
      <c r="C54" s="348" t="s">
        <v>15541</v>
      </c>
      <c r="D54" s="349" t="s">
        <v>15541</v>
      </c>
      <c r="E54" s="349" t="s">
        <v>999</v>
      </c>
      <c r="F54" s="349" t="s">
        <v>809</v>
      </c>
      <c r="G54" s="349" t="s">
        <v>15503</v>
      </c>
      <c r="H54" s="217" t="s">
        <v>15506</v>
      </c>
      <c r="I54" s="218" t="s">
        <v>15506</v>
      </c>
      <c r="J54" s="218" t="s">
        <v>15506</v>
      </c>
      <c r="K54" s="267"/>
      <c r="L54" s="267"/>
      <c r="M54" s="267"/>
      <c r="N54" s="267"/>
      <c r="O54" s="267"/>
      <c r="P54" s="219"/>
      <c r="Q54" s="268"/>
      <c r="R54" s="216" t="str">
        <f ca="1">IF(ISERROR($V54),"",OFFSET('Smelter Look-up'!$C$4,$V54-4,0)&amp;"")</f>
        <v/>
      </c>
      <c r="S54" s="224" t="str">
        <f t="shared" ca="1" si="0"/>
        <v>RU</v>
      </c>
      <c r="T54" s="224" t="str">
        <f ca="1">IF(B54="","",IF(ISERROR(MATCH($J54,SorP!$B$1:$B$6230,0)),"",INDIRECT("'SorP'!$A$"&amp;MATCH($J54,SorP!$B$1:$B$6230,0))))</f>
        <v/>
      </c>
      <c r="U54" s="239"/>
      <c r="V54" s="269" t="e">
        <f>IF(C54="",NA(),MATCH($B54&amp;$C54,'Smelter Look-up'!$J:$J,0))</f>
        <v>#N/A</v>
      </c>
      <c r="W54" s="270"/>
      <c r="X54" s="270">
        <f t="shared" si="1"/>
        <v>0</v>
      </c>
      <c r="Y54" s="270"/>
      <c r="Z54" s="270"/>
      <c r="AB54" s="272" t="str">
        <f t="shared" si="2"/>
        <v>GoldOJSC “The Gulidov Krasnoyarsk Non-Ferrous Metals Plant” (OJSC Krastvetmet)</v>
      </c>
    </row>
    <row r="55" spans="1:28" s="271" customFormat="1" ht="51">
      <c r="A55" s="347"/>
      <c r="B55" s="349" t="s">
        <v>1250</v>
      </c>
      <c r="C55" s="348" t="s">
        <v>15542</v>
      </c>
      <c r="D55" s="349" t="s">
        <v>15542</v>
      </c>
      <c r="E55" s="349" t="s">
        <v>999</v>
      </c>
      <c r="F55" s="349" t="s">
        <v>15543</v>
      </c>
      <c r="G55" s="349" t="s">
        <v>15503</v>
      </c>
      <c r="H55" s="217" t="s">
        <v>15506</v>
      </c>
      <c r="I55" s="218" t="s">
        <v>15506</v>
      </c>
      <c r="J55" s="218" t="s">
        <v>15506</v>
      </c>
      <c r="K55" s="267"/>
      <c r="L55" s="267"/>
      <c r="M55" s="267"/>
      <c r="N55" s="267"/>
      <c r="O55" s="267"/>
      <c r="P55" s="219"/>
      <c r="Q55" s="268"/>
      <c r="R55" s="216" t="str">
        <f ca="1">IF(ISERROR($V55),"",OFFSET('Smelter Look-up'!$C$4,$V55-4,0)&amp;"")</f>
        <v/>
      </c>
      <c r="S55" s="224" t="str">
        <f t="shared" ca="1" si="0"/>
        <v>RU</v>
      </c>
      <c r="T55" s="224" t="str">
        <f ca="1">IF(B55="","",IF(ISERROR(MATCH($J55,SorP!$B$1:$B$6230,0)),"",INDIRECT("'SorP'!$A$"&amp;MATCH($J55,SorP!$B$1:$B$6230,0))))</f>
        <v/>
      </c>
      <c r="U55" s="239"/>
      <c r="V55" s="269" t="e">
        <f>IF(C55="",NA(),MATCH($B55&amp;$C55,'Smelter Look-up'!$J:$J,0))</f>
        <v>#N/A</v>
      </c>
      <c r="W55" s="270"/>
      <c r="X55" s="270">
        <f t="shared" si="1"/>
        <v>0</v>
      </c>
      <c r="Y55" s="270"/>
      <c r="Z55" s="270"/>
      <c r="AB55" s="272" t="str">
        <f t="shared" si="2"/>
        <v>GoldOJSC Kolyma Refinery</v>
      </c>
    </row>
    <row r="56" spans="1:28" s="271" customFormat="1" ht="25.5">
      <c r="A56" s="347"/>
      <c r="B56" s="349" t="s">
        <v>1250</v>
      </c>
      <c r="C56" s="348" t="s">
        <v>15544</v>
      </c>
      <c r="D56" s="349" t="s">
        <v>15544</v>
      </c>
      <c r="E56" s="349" t="s">
        <v>1218</v>
      </c>
      <c r="F56" s="349" t="s">
        <v>810</v>
      </c>
      <c r="G56" s="349" t="s">
        <v>15503</v>
      </c>
      <c r="H56" s="217" t="s">
        <v>15506</v>
      </c>
      <c r="I56" s="218" t="s">
        <v>15506</v>
      </c>
      <c r="J56" s="218" t="s">
        <v>15506</v>
      </c>
      <c r="K56" s="267"/>
      <c r="L56" s="267"/>
      <c r="M56" s="267"/>
      <c r="N56" s="267"/>
      <c r="O56" s="267"/>
      <c r="P56" s="219"/>
      <c r="Q56" s="268"/>
      <c r="R56" s="216" t="str">
        <f ca="1">IF(ISERROR($V56),"",OFFSET('Smelter Look-up'!$C$4,$V56-4,0)&amp;"")</f>
        <v/>
      </c>
      <c r="S56" s="224" t="str">
        <f t="shared" ca="1" si="0"/>
        <v>CH</v>
      </c>
      <c r="T56" s="224" t="str">
        <f ca="1">IF(B56="","",IF(ISERROR(MATCH($J56,SorP!$B$1:$B$6230,0)),"",INDIRECT("'SorP'!$A$"&amp;MATCH($J56,SorP!$B$1:$B$6230,0))))</f>
        <v/>
      </c>
      <c r="U56" s="239"/>
      <c r="V56" s="269" t="e">
        <f>IF(C56="",NA(),MATCH($B56&amp;$C56,'Smelter Look-up'!$J:$J,0))</f>
        <v>#N/A</v>
      </c>
      <c r="W56" s="270"/>
      <c r="X56" s="270">
        <f t="shared" si="1"/>
        <v>0</v>
      </c>
      <c r="Y56" s="270"/>
      <c r="Z56" s="270"/>
      <c r="AB56" s="272" t="str">
        <f t="shared" si="2"/>
        <v>GoldPAMP SA</v>
      </c>
    </row>
    <row r="57" spans="1:28" s="271" customFormat="1" ht="76.5">
      <c r="A57" s="347"/>
      <c r="B57" s="349" t="s">
        <v>1250</v>
      </c>
      <c r="C57" s="348" t="s">
        <v>1028</v>
      </c>
      <c r="D57" s="349" t="s">
        <v>1028</v>
      </c>
      <c r="E57" s="349" t="s">
        <v>999</v>
      </c>
      <c r="F57" s="349" t="s">
        <v>812</v>
      </c>
      <c r="G57" s="349" t="s">
        <v>15503</v>
      </c>
      <c r="H57" s="217">
        <v>0</v>
      </c>
      <c r="I57" s="218" t="s">
        <v>1880</v>
      </c>
      <c r="J57" s="218" t="s">
        <v>15545</v>
      </c>
      <c r="K57" s="267"/>
      <c r="L57" s="267"/>
      <c r="M57" s="267"/>
      <c r="N57" s="267"/>
      <c r="O57" s="267"/>
      <c r="P57" s="219"/>
      <c r="Q57" s="268"/>
      <c r="R57" s="216" t="str">
        <f ca="1">IF(ISERROR($V57),"",OFFSET('Smelter Look-up'!$C$4,$V57-4,0)&amp;"")</f>
        <v>Prioksky Plant of Non-Ferrous Metals</v>
      </c>
      <c r="S57" s="224" t="str">
        <f t="shared" ca="1" si="0"/>
        <v>RU</v>
      </c>
      <c r="T57" s="224" t="str">
        <f ca="1">IF(B57="","",IF(ISERROR(MATCH($J57,SorP!$B$1:$B$6230,0)),"",INDIRECT("'SorP'!$A$"&amp;MATCH($J57,SorP!$B$1:$B$6230,0))))</f>
        <v/>
      </c>
      <c r="U57" s="239"/>
      <c r="V57" s="269">
        <f>IF(C57="",NA(),MATCH($B57&amp;$C57,'Smelter Look-up'!$J:$J,0))</f>
        <v>183</v>
      </c>
      <c r="W57" s="270"/>
      <c r="X57" s="270">
        <f t="shared" si="1"/>
        <v>0</v>
      </c>
      <c r="Y57" s="270"/>
      <c r="Z57" s="270"/>
      <c r="AB57" s="272" t="str">
        <f t="shared" si="2"/>
        <v>GoldPrioksky Plant of Non-Ferrous Metals</v>
      </c>
    </row>
    <row r="58" spans="1:28" s="271" customFormat="1" ht="76.5">
      <c r="A58" s="347"/>
      <c r="B58" s="349" t="s">
        <v>1250</v>
      </c>
      <c r="C58" s="348" t="s">
        <v>1358</v>
      </c>
      <c r="D58" s="349" t="s">
        <v>1358</v>
      </c>
      <c r="E58" s="349" t="s">
        <v>1225</v>
      </c>
      <c r="F58" s="349" t="s">
        <v>813</v>
      </c>
      <c r="G58" s="349" t="s">
        <v>15503</v>
      </c>
      <c r="H58" s="217">
        <v>0</v>
      </c>
      <c r="I58" s="218" t="s">
        <v>1881</v>
      </c>
      <c r="J58" s="218" t="s">
        <v>15546</v>
      </c>
      <c r="K58" s="267"/>
      <c r="L58" s="267"/>
      <c r="M58" s="267"/>
      <c r="N58" s="267"/>
      <c r="O58" s="267"/>
      <c r="P58" s="219"/>
      <c r="Q58" s="268"/>
      <c r="R58" s="216" t="str">
        <f ca="1">IF(ISERROR($V58),"",OFFSET('Smelter Look-up'!$C$4,$V58-4,0)&amp;"")</f>
        <v>PT Aneka Tambang (Persero) Tbk</v>
      </c>
      <c r="S58" s="224" t="str">
        <f t="shared" ca="1" si="0"/>
        <v>ID</v>
      </c>
      <c r="T58" s="224" t="str">
        <f ca="1">IF(B58="","",IF(ISERROR(MATCH($J58,SorP!$B$1:$B$6230,0)),"",INDIRECT("'SorP'!$A$"&amp;MATCH($J58,SorP!$B$1:$B$6230,0))))</f>
        <v/>
      </c>
      <c r="U58" s="239"/>
      <c r="V58" s="269">
        <f>IF(C58="",NA(),MATCH($B58&amp;$C58,'Smelter Look-up'!$J:$J,0))</f>
        <v>185</v>
      </c>
      <c r="W58" s="270"/>
      <c r="X58" s="270">
        <f t="shared" si="1"/>
        <v>0</v>
      </c>
      <c r="Y58" s="270"/>
      <c r="Z58" s="270"/>
      <c r="AB58" s="272" t="str">
        <f t="shared" si="2"/>
        <v>GoldPT Aneka Tambang (Persero) Tbk</v>
      </c>
    </row>
    <row r="59" spans="1:28" s="271" customFormat="1" ht="38.25">
      <c r="A59" s="347"/>
      <c r="B59" s="349" t="s">
        <v>1250</v>
      </c>
      <c r="C59" s="348" t="s">
        <v>15547</v>
      </c>
      <c r="D59" s="349" t="s">
        <v>15547</v>
      </c>
      <c r="E59" s="349" t="s">
        <v>1218</v>
      </c>
      <c r="F59" s="349" t="s">
        <v>814</v>
      </c>
      <c r="G59" s="349" t="s">
        <v>15503</v>
      </c>
      <c r="H59" s="217" t="s">
        <v>15506</v>
      </c>
      <c r="I59" s="218" t="s">
        <v>15506</v>
      </c>
      <c r="J59" s="218" t="s">
        <v>15506</v>
      </c>
      <c r="K59" s="267"/>
      <c r="L59" s="267"/>
      <c r="M59" s="267"/>
      <c r="N59" s="267"/>
      <c r="O59" s="267"/>
      <c r="P59" s="219"/>
      <c r="Q59" s="268"/>
      <c r="R59" s="216" t="str">
        <f ca="1">IF(ISERROR($V59),"",OFFSET('Smelter Look-up'!$C$4,$V59-4,0)&amp;"")</f>
        <v/>
      </c>
      <c r="S59" s="224" t="str">
        <f t="shared" ca="1" si="0"/>
        <v>CH</v>
      </c>
      <c r="T59" s="224" t="str">
        <f ca="1">IF(B59="","",IF(ISERROR(MATCH($J59,SorP!$B$1:$B$6230,0)),"",INDIRECT("'SorP'!$A$"&amp;MATCH($J59,SorP!$B$1:$B$6230,0))))</f>
        <v/>
      </c>
      <c r="U59" s="239"/>
      <c r="V59" s="269" t="e">
        <f>IF(C59="",NA(),MATCH($B59&amp;$C59,'Smelter Look-up'!$J:$J,0))</f>
        <v>#N/A</v>
      </c>
      <c r="W59" s="270"/>
      <c r="X59" s="270">
        <f t="shared" si="1"/>
        <v>0</v>
      </c>
      <c r="Y59" s="270"/>
      <c r="Z59" s="270"/>
      <c r="AB59" s="272" t="str">
        <f t="shared" si="2"/>
        <v>GoldPX Précinox SA</v>
      </c>
    </row>
    <row r="60" spans="1:28" s="271" customFormat="1" ht="63.75">
      <c r="A60" s="347"/>
      <c r="B60" s="349" t="s">
        <v>1250</v>
      </c>
      <c r="C60" s="348" t="s">
        <v>15548</v>
      </c>
      <c r="D60" s="349" t="s">
        <v>15548</v>
      </c>
      <c r="E60" s="349" t="s">
        <v>1009</v>
      </c>
      <c r="F60" s="349" t="s">
        <v>815</v>
      </c>
      <c r="G60" s="349" t="s">
        <v>15503</v>
      </c>
      <c r="H60" s="217" t="s">
        <v>15506</v>
      </c>
      <c r="I60" s="218" t="s">
        <v>15506</v>
      </c>
      <c r="J60" s="218" t="s">
        <v>15506</v>
      </c>
      <c r="K60" s="267"/>
      <c r="L60" s="267"/>
      <c r="M60" s="267"/>
      <c r="N60" s="267"/>
      <c r="O60" s="267"/>
      <c r="P60" s="219"/>
      <c r="Q60" s="268"/>
      <c r="R60" s="216" t="str">
        <f ca="1">IF(ISERROR($V60),"",OFFSET('Smelter Look-up'!$C$4,$V60-4,0)&amp;"")</f>
        <v/>
      </c>
      <c r="S60" s="224" t="str">
        <f t="shared" ca="1" si="0"/>
        <v>ZA</v>
      </c>
      <c r="T60" s="224" t="str">
        <f ca="1">IF(B60="","",IF(ISERROR(MATCH($J60,SorP!$B$1:$B$6230,0)),"",INDIRECT("'SorP'!$A$"&amp;MATCH($J60,SorP!$B$1:$B$6230,0))))</f>
        <v/>
      </c>
      <c r="U60" s="239"/>
      <c r="V60" s="269" t="e">
        <f>IF(C60="",NA(),MATCH($B60&amp;$C60,'Smelter Look-up'!$J:$J,0))</f>
        <v>#N/A</v>
      </c>
      <c r="W60" s="270"/>
      <c r="X60" s="270">
        <f t="shared" si="1"/>
        <v>0</v>
      </c>
      <c r="Y60" s="270"/>
      <c r="Z60" s="270"/>
      <c r="AB60" s="272" t="str">
        <f t="shared" si="2"/>
        <v>GoldRand Refinery (Pty) Ltd</v>
      </c>
    </row>
    <row r="61" spans="1:28" s="271" customFormat="1" ht="51">
      <c r="A61" s="347"/>
      <c r="B61" s="349" t="s">
        <v>1250</v>
      </c>
      <c r="C61" s="348" t="s">
        <v>1029</v>
      </c>
      <c r="D61" s="349" t="s">
        <v>1029</v>
      </c>
      <c r="E61" s="349" t="s">
        <v>1217</v>
      </c>
      <c r="F61" s="349" t="s">
        <v>816</v>
      </c>
      <c r="G61" s="349" t="s">
        <v>15503</v>
      </c>
      <c r="H61" s="217">
        <v>0</v>
      </c>
      <c r="I61" s="218" t="s">
        <v>1885</v>
      </c>
      <c r="J61" s="218" t="s">
        <v>1841</v>
      </c>
      <c r="K61" s="267"/>
      <c r="L61" s="267"/>
      <c r="M61" s="267"/>
      <c r="N61" s="267"/>
      <c r="O61" s="267"/>
      <c r="P61" s="219"/>
      <c r="Q61" s="268"/>
      <c r="R61" s="216" t="str">
        <f ca="1">IF(ISERROR($V61),"",OFFSET('Smelter Look-up'!$C$4,$V61-4,0)&amp;"")</f>
        <v>Royal Canadian Mint</v>
      </c>
      <c r="S61" s="224" t="str">
        <f t="shared" ca="1" si="0"/>
        <v>CA</v>
      </c>
      <c r="T61" s="224" t="str">
        <f ca="1">IF(B61="","",IF(ISERROR(MATCH($J61,SorP!$B$1:$B$6230,0)),"",INDIRECT("'SorP'!$A$"&amp;MATCH($J61,SorP!$B$1:$B$6230,0))))</f>
        <v>CA-ON</v>
      </c>
      <c r="U61" s="239"/>
      <c r="V61" s="269">
        <f>IF(C61="",NA(),MATCH($B61&amp;$C61,'Smelter Look-up'!$J:$J,0))</f>
        <v>194</v>
      </c>
      <c r="W61" s="270"/>
      <c r="X61" s="270">
        <f t="shared" si="1"/>
        <v>0</v>
      </c>
      <c r="Y61" s="270"/>
      <c r="Z61" s="270"/>
      <c r="AB61" s="272" t="str">
        <f t="shared" si="2"/>
        <v>GoldRoyal Canadian Mint</v>
      </c>
    </row>
    <row r="62" spans="1:28" s="271" customFormat="1" ht="51">
      <c r="A62" s="347"/>
      <c r="B62" s="349" t="s">
        <v>1250</v>
      </c>
      <c r="C62" s="348" t="s">
        <v>15549</v>
      </c>
      <c r="D62" s="349" t="s">
        <v>15549</v>
      </c>
      <c r="E62" s="349" t="s">
        <v>1231</v>
      </c>
      <c r="F62" s="349" t="s">
        <v>818</v>
      </c>
      <c r="G62" s="349" t="s">
        <v>15503</v>
      </c>
      <c r="H62" s="217">
        <v>0</v>
      </c>
      <c r="I62" s="218" t="s">
        <v>1890</v>
      </c>
      <c r="J62" s="218" t="s">
        <v>15550</v>
      </c>
      <c r="K62" s="267"/>
      <c r="L62" s="267"/>
      <c r="M62" s="267"/>
      <c r="N62" s="267"/>
      <c r="O62" s="267"/>
      <c r="P62" s="219"/>
      <c r="Q62" s="268"/>
      <c r="R62" s="216" t="str">
        <f ca="1">IF(ISERROR($V62),"",OFFSET('Smelter Look-up'!$C$4,$V62-4,0)&amp;"")</f>
        <v>Samwon Metals Corp.</v>
      </c>
      <c r="S62" s="224" t="str">
        <f t="shared" ca="1" si="0"/>
        <v>KR</v>
      </c>
      <c r="T62" s="224" t="str">
        <f ca="1">IF(B62="","",IF(ISERROR(MATCH($J62,SorP!$B$1:$B$6230,0)),"",INDIRECT("'SorP'!$A$"&amp;MATCH($J62,SorP!$B$1:$B$6230,0))))</f>
        <v/>
      </c>
      <c r="U62" s="239"/>
      <c r="V62" s="269">
        <f>IF(C62="",NA(),MATCH($B62&amp;$C62,'Smelter Look-up'!$J:$J,0))</f>
        <v>203</v>
      </c>
      <c r="W62" s="270"/>
      <c r="X62" s="270">
        <f t="shared" si="1"/>
        <v>0</v>
      </c>
      <c r="Y62" s="270"/>
      <c r="Z62" s="270"/>
      <c r="AB62" s="272" t="str">
        <f t="shared" si="2"/>
        <v>GoldSAMWON METALS Corp.</v>
      </c>
    </row>
    <row r="63" spans="1:28" s="271" customFormat="1" ht="51">
      <c r="A63" s="347"/>
      <c r="B63" s="349" t="s">
        <v>1250</v>
      </c>
      <c r="C63" s="348" t="s">
        <v>15551</v>
      </c>
      <c r="D63" s="349" t="s">
        <v>15551</v>
      </c>
      <c r="E63" s="349" t="s">
        <v>1236</v>
      </c>
      <c r="F63" s="349" t="s">
        <v>15552</v>
      </c>
      <c r="G63" s="349" t="s">
        <v>15503</v>
      </c>
      <c r="H63" s="217" t="s">
        <v>15506</v>
      </c>
      <c r="I63" s="218" t="s">
        <v>15506</v>
      </c>
      <c r="J63" s="218" t="s">
        <v>15506</v>
      </c>
      <c r="K63" s="267"/>
      <c r="L63" s="267"/>
      <c r="M63" s="267"/>
      <c r="N63" s="267"/>
      <c r="O63" s="267"/>
      <c r="P63" s="219"/>
      <c r="Q63" s="268"/>
      <c r="R63" s="216" t="str">
        <f ca="1">IF(ISERROR($V63),"",OFFSET('Smelter Look-up'!$C$4,$V63-4,0)&amp;"")</f>
        <v/>
      </c>
      <c r="S63" s="224" t="str">
        <f t="shared" ca="1" si="0"/>
        <v>NL</v>
      </c>
      <c r="T63" s="224" t="str">
        <f ca="1">IF(B63="","",IF(ISERROR(MATCH($J63,SorP!$B$1:$B$6230,0)),"",INDIRECT("'SorP'!$A$"&amp;MATCH($J63,SorP!$B$1:$B$6230,0))))</f>
        <v/>
      </c>
      <c r="U63" s="239"/>
      <c r="V63" s="269" t="e">
        <f>IF(C63="",NA(),MATCH($B63&amp;$C63,'Smelter Look-up'!$J:$J,0))</f>
        <v>#N/A</v>
      </c>
      <c r="W63" s="270"/>
      <c r="X63" s="270">
        <f t="shared" si="1"/>
        <v>0</v>
      </c>
      <c r="Y63" s="270"/>
      <c r="Z63" s="270"/>
      <c r="AB63" s="272" t="str">
        <f t="shared" si="2"/>
        <v>GoldSchone Edelmetaal</v>
      </c>
    </row>
    <row r="64" spans="1:28" s="271" customFormat="1" ht="63.75">
      <c r="A64" s="347"/>
      <c r="B64" s="349" t="s">
        <v>1250</v>
      </c>
      <c r="C64" s="348" t="s">
        <v>15553</v>
      </c>
      <c r="D64" s="349" t="s">
        <v>15553</v>
      </c>
      <c r="E64" s="349" t="s">
        <v>1222</v>
      </c>
      <c r="F64" s="349" t="s">
        <v>819</v>
      </c>
      <c r="G64" s="349" t="s">
        <v>15503</v>
      </c>
      <c r="H64" s="217" t="s">
        <v>15506</v>
      </c>
      <c r="I64" s="218" t="s">
        <v>15506</v>
      </c>
      <c r="J64" s="218" t="s">
        <v>15506</v>
      </c>
      <c r="K64" s="267"/>
      <c r="L64" s="267"/>
      <c r="M64" s="267"/>
      <c r="N64" s="267"/>
      <c r="O64" s="267"/>
      <c r="P64" s="219"/>
      <c r="Q64" s="268"/>
      <c r="R64" s="216" t="str">
        <f ca="1">IF(ISERROR($V64),"",OFFSET('Smelter Look-up'!$C$4,$V64-4,0)&amp;"")</f>
        <v/>
      </c>
      <c r="S64" s="224" t="str">
        <f t="shared" ca="1" si="0"/>
        <v>ES</v>
      </c>
      <c r="T64" s="224" t="str">
        <f ca="1">IF(B64="","",IF(ISERROR(MATCH($J64,SorP!$B$1:$B$6230,0)),"",INDIRECT("'SorP'!$A$"&amp;MATCH($J64,SorP!$B$1:$B$6230,0))))</f>
        <v/>
      </c>
      <c r="U64" s="239"/>
      <c r="V64" s="269" t="e">
        <f>IF(C64="",NA(),MATCH($B64&amp;$C64,'Smelter Look-up'!$J:$J,0))</f>
        <v>#N/A</v>
      </c>
      <c r="W64" s="270"/>
      <c r="X64" s="270">
        <f t="shared" si="1"/>
        <v>0</v>
      </c>
      <c r="Y64" s="270"/>
      <c r="Z64" s="270"/>
      <c r="AB64" s="272" t="str">
        <f t="shared" si="2"/>
        <v>GoldSEMPSA Joyería Platería SA</v>
      </c>
    </row>
    <row r="65" spans="1:28" s="271" customFormat="1" ht="89.25">
      <c r="A65" s="347"/>
      <c r="B65" s="349" t="s">
        <v>1250</v>
      </c>
      <c r="C65" s="348" t="s">
        <v>15554</v>
      </c>
      <c r="D65" s="349" t="s">
        <v>15554</v>
      </c>
      <c r="E65" s="349" t="s">
        <v>1220</v>
      </c>
      <c r="F65" s="349" t="s">
        <v>820</v>
      </c>
      <c r="G65" s="349" t="s">
        <v>15503</v>
      </c>
      <c r="H65" s="217" t="s">
        <v>15506</v>
      </c>
      <c r="I65" s="218" t="s">
        <v>15506</v>
      </c>
      <c r="J65" s="218" t="s">
        <v>15506</v>
      </c>
      <c r="K65" s="267"/>
      <c r="L65" s="267"/>
      <c r="M65" s="267"/>
      <c r="N65" s="267"/>
      <c r="O65" s="267"/>
      <c r="P65" s="219"/>
      <c r="Q65" s="268"/>
      <c r="R65" s="216" t="str">
        <f ca="1">IF(ISERROR($V65),"",OFFSET('Smelter Look-up'!$C$4,$V65-4,0)&amp;"")</f>
        <v/>
      </c>
      <c r="S65" s="224" t="str">
        <f t="shared" ca="1" si="0"/>
        <v>CN</v>
      </c>
      <c r="T65" s="224" t="str">
        <f ca="1">IF(B65="","",IF(ISERROR(MATCH($J65,SorP!$B$1:$B$6230,0)),"",INDIRECT("'SorP'!$A$"&amp;MATCH($J65,SorP!$B$1:$B$6230,0))))</f>
        <v/>
      </c>
      <c r="U65" s="239"/>
      <c r="V65" s="269" t="e">
        <f>IF(C65="",NA(),MATCH($B65&amp;$C65,'Smelter Look-up'!$J:$J,0))</f>
        <v>#N/A</v>
      </c>
      <c r="W65" s="270"/>
      <c r="X65" s="270">
        <f t="shared" si="1"/>
        <v>0</v>
      </c>
      <c r="Y65" s="270"/>
      <c r="Z65" s="270"/>
      <c r="AB65" s="272" t="str">
        <f t="shared" si="2"/>
        <v>GoldShandong Zhaojin Gold &amp; Silver Refinery Co. Ltd</v>
      </c>
    </row>
    <row r="66" spans="1:28" s="271" customFormat="1" ht="114.75">
      <c r="A66" s="347"/>
      <c r="B66" s="349" t="s">
        <v>1250</v>
      </c>
      <c r="C66" s="348" t="s">
        <v>1030</v>
      </c>
      <c r="D66" s="349" t="s">
        <v>1030</v>
      </c>
      <c r="E66" s="349" t="s">
        <v>999</v>
      </c>
      <c r="F66" s="349" t="s">
        <v>821</v>
      </c>
      <c r="G66" s="349" t="s">
        <v>15503</v>
      </c>
      <c r="H66" s="217">
        <v>0</v>
      </c>
      <c r="I66" s="218" t="s">
        <v>1900</v>
      </c>
      <c r="J66" s="218" t="s">
        <v>15538</v>
      </c>
      <c r="K66" s="267"/>
      <c r="L66" s="267"/>
      <c r="M66" s="267"/>
      <c r="N66" s="267"/>
      <c r="O66" s="267"/>
      <c r="P66" s="219"/>
      <c r="Q66" s="268"/>
      <c r="R66" s="216" t="str">
        <f ca="1">IF(ISERROR($V66),"",OFFSET('Smelter Look-up'!$C$4,$V66-4,0)&amp;"")</f>
        <v>SOE Shyolkovsky Factory of Secondary Precious Metals</v>
      </c>
      <c r="S66" s="224" t="str">
        <f t="shared" ca="1" si="0"/>
        <v>RU</v>
      </c>
      <c r="T66" s="224" t="str">
        <f ca="1">IF(B66="","",IF(ISERROR(MATCH($J66,SorP!$B$1:$B$6230,0)),"",INDIRECT("'SorP'!$A$"&amp;MATCH($J66,SorP!$B$1:$B$6230,0))))</f>
        <v/>
      </c>
      <c r="U66" s="239"/>
      <c r="V66" s="269">
        <f>IF(C66="",NA(),MATCH($B66&amp;$C66,'Smelter Look-up'!$J:$J,0))</f>
        <v>223</v>
      </c>
      <c r="W66" s="270"/>
      <c r="X66" s="270">
        <f t="shared" si="1"/>
        <v>0</v>
      </c>
      <c r="Y66" s="270"/>
      <c r="Z66" s="270"/>
      <c r="AB66" s="272" t="str">
        <f t="shared" si="2"/>
        <v>GoldSOE Shyolkovsky Factory of Secondary Precious Metals</v>
      </c>
    </row>
    <row r="67" spans="1:28" s="271" customFormat="1" ht="102">
      <c r="A67" s="347"/>
      <c r="B67" s="349" t="s">
        <v>1250</v>
      </c>
      <c r="C67" s="348" t="s">
        <v>1031</v>
      </c>
      <c r="D67" s="349" t="s">
        <v>1031</v>
      </c>
      <c r="E67" s="349" t="s">
        <v>15555</v>
      </c>
      <c r="F67" s="349" t="s">
        <v>822</v>
      </c>
      <c r="G67" s="349" t="s">
        <v>15503</v>
      </c>
      <c r="H67" s="217">
        <v>0</v>
      </c>
      <c r="I67" s="218" t="s">
        <v>1901</v>
      </c>
      <c r="J67" s="218" t="s">
        <v>15556</v>
      </c>
      <c r="K67" s="267"/>
      <c r="L67" s="267"/>
      <c r="M67" s="267"/>
      <c r="N67" s="267"/>
      <c r="O67" s="267"/>
      <c r="P67" s="219"/>
      <c r="Q67" s="268"/>
      <c r="R67" s="216" t="str">
        <f ca="1">IF(ISERROR($V67),"",OFFSET('Smelter Look-up'!$C$4,$V67-4,0)&amp;"")</f>
        <v>Solar Applied Materials Technology Corp.</v>
      </c>
      <c r="S67" s="224" t="str">
        <f t="shared" ca="1" si="0"/>
        <v>Unknown</v>
      </c>
      <c r="T67" s="224" t="str">
        <f ca="1">IF(B67="","",IF(ISERROR(MATCH($J67,SorP!$B$1:$B$6230,0)),"",INDIRECT("'SorP'!$A$"&amp;MATCH($J67,SorP!$B$1:$B$6230,0))))</f>
        <v/>
      </c>
      <c r="U67" s="239"/>
      <c r="V67" s="269">
        <f>IF(C67="",NA(),MATCH($B67&amp;$C67,'Smelter Look-up'!$J:$J,0))</f>
        <v>224</v>
      </c>
      <c r="W67" s="270"/>
      <c r="X67" s="270">
        <f t="shared" si="1"/>
        <v>0</v>
      </c>
      <c r="Y67" s="270"/>
      <c r="Z67" s="270"/>
      <c r="AB67" s="272" t="str">
        <f t="shared" si="2"/>
        <v>GoldSolar Applied Materials Technology Corp.</v>
      </c>
    </row>
    <row r="68" spans="1:28" s="271" customFormat="1" ht="76.5">
      <c r="A68" s="347"/>
      <c r="B68" s="349" t="s">
        <v>1250</v>
      </c>
      <c r="C68" s="348" t="s">
        <v>62</v>
      </c>
      <c r="D68" s="349" t="s">
        <v>62</v>
      </c>
      <c r="E68" s="349" t="s">
        <v>1228</v>
      </c>
      <c r="F68" s="349" t="s">
        <v>823</v>
      </c>
      <c r="G68" s="349" t="s">
        <v>15503</v>
      </c>
      <c r="H68" s="217">
        <v>0</v>
      </c>
      <c r="I68" s="218" t="s">
        <v>1902</v>
      </c>
      <c r="J68" s="218" t="s">
        <v>2646</v>
      </c>
      <c r="K68" s="267"/>
      <c r="L68" s="267"/>
      <c r="M68" s="267"/>
      <c r="N68" s="267"/>
      <c r="O68" s="267"/>
      <c r="P68" s="219"/>
      <c r="Q68" s="268"/>
      <c r="R68" s="216" t="str">
        <f ca="1">IF(ISERROR($V68),"",OFFSET('Smelter Look-up'!$C$4,$V68-4,0)&amp;"")</f>
        <v>Sumitomo Metal Mining Co., Ltd.</v>
      </c>
      <c r="S68" s="224" t="str">
        <f t="shared" ref="S68:S131" ca="1" si="3">IF(B68="","",IF(ISERROR(MATCH($E68,CL,0)),"Unknown",INDIRECT("'C'!$A$"&amp;MATCH($E68,CL,0)+1)))</f>
        <v>JP</v>
      </c>
      <c r="T68" s="224" t="str">
        <f ca="1">IF(B68="","",IF(ISERROR(MATCH($J68,SorP!$B$1:$B$6230,0)),"",INDIRECT("'SorP'!$A$"&amp;MATCH($J68,SorP!$B$1:$B$6230,0))))</f>
        <v>JP-38</v>
      </c>
      <c r="U68" s="239"/>
      <c r="V68" s="269">
        <f>IF(C68="",NA(),MATCH($B68&amp;$C68,'Smelter Look-up'!$J:$J,0))</f>
        <v>231</v>
      </c>
      <c r="W68" s="270"/>
      <c r="X68" s="270">
        <f t="shared" ref="X68:X131" si="4">IF(AND(C68="Smelter not listed",OR(LEN(D68)=0,LEN(E68)=0)),1,0)</f>
        <v>0</v>
      </c>
      <c r="Y68" s="270"/>
      <c r="Z68" s="270"/>
      <c r="AB68" s="272" t="str">
        <f t="shared" ref="AB68:AB131" si="5">B68&amp;C68</f>
        <v>GoldSumitomo Metal Mining Co., Ltd.</v>
      </c>
    </row>
    <row r="69" spans="1:28" s="271" customFormat="1" ht="63.75">
      <c r="A69" s="347"/>
      <c r="B69" s="349" t="s">
        <v>1250</v>
      </c>
      <c r="C69" s="348" t="s">
        <v>1359</v>
      </c>
      <c r="D69" s="349" t="s">
        <v>1359</v>
      </c>
      <c r="E69" s="349" t="s">
        <v>1228</v>
      </c>
      <c r="F69" s="349" t="s">
        <v>824</v>
      </c>
      <c r="G69" s="349" t="s">
        <v>15503</v>
      </c>
      <c r="H69" s="217">
        <v>0</v>
      </c>
      <c r="I69" s="218" t="s">
        <v>1904</v>
      </c>
      <c r="J69" s="218" t="s">
        <v>1905</v>
      </c>
      <c r="K69" s="267"/>
      <c r="L69" s="267"/>
      <c r="M69" s="267"/>
      <c r="N69" s="267"/>
      <c r="O69" s="267"/>
      <c r="P69" s="219"/>
      <c r="Q69" s="268"/>
      <c r="R69" s="216" t="str">
        <f ca="1">IF(ISERROR($V69),"",OFFSET('Smelter Look-up'!$C$4,$V69-4,0)&amp;"")</f>
        <v>Tanaka Kikinzoku Kogyo K.K.</v>
      </c>
      <c r="S69" s="224" t="str">
        <f t="shared" ca="1" si="3"/>
        <v>JP</v>
      </c>
      <c r="T69" s="224" t="str">
        <f ca="1">IF(B69="","",IF(ISERROR(MATCH($J69,SorP!$B$1:$B$6230,0)),"",INDIRECT("'SorP'!$A$"&amp;MATCH($J69,SorP!$B$1:$B$6230,0))))</f>
        <v>JP-14</v>
      </c>
      <c r="U69" s="239"/>
      <c r="V69" s="269">
        <f>IF(C69="",NA(),MATCH($B69&amp;$C69,'Smelter Look-up'!$J:$J,0))</f>
        <v>243</v>
      </c>
      <c r="W69" s="270"/>
      <c r="X69" s="270">
        <f t="shared" si="4"/>
        <v>0</v>
      </c>
      <c r="Y69" s="270"/>
      <c r="Z69" s="270"/>
      <c r="AB69" s="272" t="str">
        <f t="shared" si="5"/>
        <v>GoldTanaka Kikinzoku Kogyo K.K.</v>
      </c>
    </row>
    <row r="70" spans="1:28" s="271" customFormat="1" ht="89.25">
      <c r="A70" s="347"/>
      <c r="B70" s="349" t="s">
        <v>1250</v>
      </c>
      <c r="C70" s="348" t="s">
        <v>15557</v>
      </c>
      <c r="D70" s="349" t="s">
        <v>15557</v>
      </c>
      <c r="E70" s="349" t="s">
        <v>1220</v>
      </c>
      <c r="F70" s="349" t="s">
        <v>826</v>
      </c>
      <c r="G70" s="349" t="s">
        <v>15503</v>
      </c>
      <c r="H70" s="217" t="s">
        <v>15506</v>
      </c>
      <c r="I70" s="218" t="s">
        <v>15506</v>
      </c>
      <c r="J70" s="218" t="s">
        <v>15506</v>
      </c>
      <c r="K70" s="267"/>
      <c r="L70" s="267"/>
      <c r="M70" s="267"/>
      <c r="N70" s="267"/>
      <c r="O70" s="267"/>
      <c r="P70" s="219"/>
      <c r="Q70" s="268"/>
      <c r="R70" s="216" t="str">
        <f ca="1">IF(ISERROR($V70),"",OFFSET('Smelter Look-up'!$C$4,$V70-4,0)&amp;"")</f>
        <v/>
      </c>
      <c r="S70" s="224" t="str">
        <f t="shared" ca="1" si="3"/>
        <v>CN</v>
      </c>
      <c r="T70" s="224" t="str">
        <f ca="1">IF(B70="","",IF(ISERROR(MATCH($J70,SorP!$B$1:$B$6230,0)),"",INDIRECT("'SorP'!$A$"&amp;MATCH($J70,SorP!$B$1:$B$6230,0))))</f>
        <v/>
      </c>
      <c r="U70" s="239"/>
      <c r="V70" s="269" t="e">
        <f>IF(C70="",NA(),MATCH($B70&amp;$C70,'Smelter Look-up'!$J:$J,0))</f>
        <v>#N/A</v>
      </c>
      <c r="W70" s="270"/>
      <c r="X70" s="270">
        <f t="shared" si="4"/>
        <v>0</v>
      </c>
      <c r="Y70" s="270"/>
      <c r="Z70" s="270"/>
      <c r="AB70" s="272" t="str">
        <f t="shared" si="5"/>
        <v>GoldThe Refinery of Shandong Gold Mining Co. Ltd</v>
      </c>
    </row>
    <row r="71" spans="1:28" s="271" customFormat="1" ht="51">
      <c r="A71" s="347"/>
      <c r="B71" s="349" t="s">
        <v>1250</v>
      </c>
      <c r="C71" s="348" t="s">
        <v>15558</v>
      </c>
      <c r="D71" s="349" t="s">
        <v>15558</v>
      </c>
      <c r="E71" s="349" t="s">
        <v>1228</v>
      </c>
      <c r="F71" s="349" t="s">
        <v>827</v>
      </c>
      <c r="G71" s="349" t="s">
        <v>15503</v>
      </c>
      <c r="H71" s="217" t="s">
        <v>15506</v>
      </c>
      <c r="I71" s="218" t="s">
        <v>15506</v>
      </c>
      <c r="J71" s="218" t="s">
        <v>15506</v>
      </c>
      <c r="K71" s="267"/>
      <c r="L71" s="267"/>
      <c r="M71" s="267"/>
      <c r="N71" s="267"/>
      <c r="O71" s="267"/>
      <c r="P71" s="219"/>
      <c r="Q71" s="268"/>
      <c r="R71" s="216" t="str">
        <f ca="1">IF(ISERROR($V71),"",OFFSET('Smelter Look-up'!$C$4,$V71-4,0)&amp;"")</f>
        <v/>
      </c>
      <c r="S71" s="224" t="str">
        <f t="shared" ca="1" si="3"/>
        <v>JP</v>
      </c>
      <c r="T71" s="224" t="str">
        <f ca="1">IF(B71="","",IF(ISERROR(MATCH($J71,SorP!$B$1:$B$6230,0)),"",INDIRECT("'SorP'!$A$"&amp;MATCH($J71,SorP!$B$1:$B$6230,0))))</f>
        <v/>
      </c>
      <c r="U71" s="239"/>
      <c r="V71" s="269" t="e">
        <f>IF(C71="",NA(),MATCH($B71&amp;$C71,'Smelter Look-up'!$J:$J,0))</f>
        <v>#N/A</v>
      </c>
      <c r="W71" s="270"/>
      <c r="X71" s="270">
        <f t="shared" si="4"/>
        <v>0</v>
      </c>
      <c r="Y71" s="270"/>
      <c r="Z71" s="270"/>
      <c r="AB71" s="272" t="str">
        <f t="shared" si="5"/>
        <v>GoldTokuriki Honten Co., Ltd</v>
      </c>
    </row>
    <row r="72" spans="1:28" s="271" customFormat="1" ht="25.5">
      <c r="A72" s="347"/>
      <c r="B72" s="349" t="s">
        <v>1250</v>
      </c>
      <c r="C72" s="348" t="s">
        <v>695</v>
      </c>
      <c r="D72" s="349" t="s">
        <v>695</v>
      </c>
      <c r="E72" s="349" t="s">
        <v>1231</v>
      </c>
      <c r="F72" s="349" t="s">
        <v>829</v>
      </c>
      <c r="G72" s="349" t="s">
        <v>15503</v>
      </c>
      <c r="H72" s="217">
        <v>0</v>
      </c>
      <c r="I72" s="218" t="s">
        <v>1914</v>
      </c>
      <c r="J72" s="218" t="s">
        <v>15559</v>
      </c>
      <c r="K72" s="267"/>
      <c r="L72" s="267"/>
      <c r="M72" s="267"/>
      <c r="N72" s="267"/>
      <c r="O72" s="267"/>
      <c r="P72" s="219"/>
      <c r="Q72" s="268"/>
      <c r="R72" s="216" t="str">
        <f ca="1">IF(ISERROR($V72),"",OFFSET('Smelter Look-up'!$C$4,$V72-4,0)&amp;"")</f>
        <v>Torecom</v>
      </c>
      <c r="S72" s="224" t="str">
        <f t="shared" ca="1" si="3"/>
        <v>KR</v>
      </c>
      <c r="T72" s="224" t="str">
        <f ca="1">IF(B72="","",IF(ISERROR(MATCH($J72,SorP!$B$1:$B$6230,0)),"",INDIRECT("'SorP'!$A$"&amp;MATCH($J72,SorP!$B$1:$B$6230,0))))</f>
        <v/>
      </c>
      <c r="U72" s="239"/>
      <c r="V72" s="269">
        <f>IF(C72="",NA(),MATCH($B72&amp;$C72,'Smelter Look-up'!$J:$J,0))</f>
        <v>253</v>
      </c>
      <c r="W72" s="270"/>
      <c r="X72" s="270">
        <f t="shared" si="4"/>
        <v>0</v>
      </c>
      <c r="Y72" s="270"/>
      <c r="Z72" s="270"/>
      <c r="AB72" s="272" t="str">
        <f t="shared" si="5"/>
        <v>GoldTorecom</v>
      </c>
    </row>
    <row r="73" spans="1:28" s="271" customFormat="1" ht="51">
      <c r="A73" s="347"/>
      <c r="B73" s="349" t="s">
        <v>1250</v>
      </c>
      <c r="C73" s="348" t="s">
        <v>15560</v>
      </c>
      <c r="D73" s="349" t="s">
        <v>15560</v>
      </c>
      <c r="E73" s="349" t="s">
        <v>1216</v>
      </c>
      <c r="F73" s="349" t="s">
        <v>830</v>
      </c>
      <c r="G73" s="349" t="s">
        <v>15503</v>
      </c>
      <c r="H73" s="217" t="s">
        <v>15506</v>
      </c>
      <c r="I73" s="218" t="s">
        <v>15506</v>
      </c>
      <c r="J73" s="218" t="s">
        <v>15506</v>
      </c>
      <c r="K73" s="267"/>
      <c r="L73" s="267"/>
      <c r="M73" s="267"/>
      <c r="N73" s="267"/>
      <c r="O73" s="267"/>
      <c r="P73" s="219"/>
      <c r="Q73" s="268"/>
      <c r="R73" s="216" t="str">
        <f ca="1">IF(ISERROR($V73),"",OFFSET('Smelter Look-up'!$C$4,$V73-4,0)&amp;"")</f>
        <v/>
      </c>
      <c r="S73" s="224" t="str">
        <f t="shared" ca="1" si="3"/>
        <v>BR</v>
      </c>
      <c r="T73" s="224" t="str">
        <f ca="1">IF(B73="","",IF(ISERROR(MATCH($J73,SorP!$B$1:$B$6230,0)),"",INDIRECT("'SorP'!$A$"&amp;MATCH($J73,SorP!$B$1:$B$6230,0))))</f>
        <v/>
      </c>
      <c r="U73" s="239"/>
      <c r="V73" s="269" t="e">
        <f>IF(C73="",NA(),MATCH($B73&amp;$C73,'Smelter Look-up'!$J:$J,0))</f>
        <v>#N/A</v>
      </c>
      <c r="W73" s="270"/>
      <c r="X73" s="270">
        <f t="shared" si="4"/>
        <v>0</v>
      </c>
      <c r="Y73" s="270"/>
      <c r="Z73" s="270"/>
      <c r="AB73" s="272" t="str">
        <f t="shared" si="5"/>
        <v>GoldUmicore Brasil Ltda</v>
      </c>
    </row>
    <row r="74" spans="1:28" s="271" customFormat="1" ht="89.25">
      <c r="A74" s="347"/>
      <c r="B74" s="349" t="s">
        <v>1250</v>
      </c>
      <c r="C74" s="348" t="s">
        <v>15561</v>
      </c>
      <c r="D74" s="349" t="s">
        <v>15561</v>
      </c>
      <c r="E74" s="349" t="s">
        <v>1215</v>
      </c>
      <c r="F74" s="349" t="s">
        <v>831</v>
      </c>
      <c r="G74" s="349" t="s">
        <v>15503</v>
      </c>
      <c r="H74" s="217" t="s">
        <v>15506</v>
      </c>
      <c r="I74" s="218" t="s">
        <v>15506</v>
      </c>
      <c r="J74" s="218" t="s">
        <v>15506</v>
      </c>
      <c r="K74" s="267"/>
      <c r="L74" s="267"/>
      <c r="M74" s="267"/>
      <c r="N74" s="267"/>
      <c r="O74" s="267"/>
      <c r="P74" s="219"/>
      <c r="Q74" s="268"/>
      <c r="R74" s="216" t="str">
        <f ca="1">IF(ISERROR($V74),"",OFFSET('Smelter Look-up'!$C$4,$V74-4,0)&amp;"")</f>
        <v/>
      </c>
      <c r="S74" s="224" t="str">
        <f t="shared" ca="1" si="3"/>
        <v>BE</v>
      </c>
      <c r="T74" s="224" t="str">
        <f ca="1">IF(B74="","",IF(ISERROR(MATCH($J74,SorP!$B$1:$B$6230,0)),"",INDIRECT("'SorP'!$A$"&amp;MATCH($J74,SorP!$B$1:$B$6230,0))))</f>
        <v/>
      </c>
      <c r="U74" s="239"/>
      <c r="V74" s="269" t="e">
        <f>IF(C74="",NA(),MATCH($B74&amp;$C74,'Smelter Look-up'!$J:$J,0))</f>
        <v>#N/A</v>
      </c>
      <c r="W74" s="270"/>
      <c r="X74" s="270">
        <f t="shared" si="4"/>
        <v>0</v>
      </c>
      <c r="Y74" s="270"/>
      <c r="Z74" s="270"/>
      <c r="AB74" s="272" t="str">
        <f t="shared" si="5"/>
        <v>GoldUmicore SA Business Unit Precious Metals Refining</v>
      </c>
    </row>
    <row r="75" spans="1:28" s="271" customFormat="1" ht="76.5">
      <c r="A75" s="347"/>
      <c r="B75" s="349" t="s">
        <v>1250</v>
      </c>
      <c r="C75" s="348" t="s">
        <v>933</v>
      </c>
      <c r="D75" s="349" t="s">
        <v>933</v>
      </c>
      <c r="E75" s="349" t="s">
        <v>15525</v>
      </c>
      <c r="F75" s="349" t="s">
        <v>832</v>
      </c>
      <c r="G75" s="349" t="s">
        <v>15503</v>
      </c>
      <c r="H75" s="217">
        <v>0</v>
      </c>
      <c r="I75" s="218" t="s">
        <v>1919</v>
      </c>
      <c r="J75" s="218" t="s">
        <v>1855</v>
      </c>
      <c r="K75" s="267"/>
      <c r="L75" s="267"/>
      <c r="M75" s="267"/>
      <c r="N75" s="267"/>
      <c r="O75" s="267"/>
      <c r="P75" s="219"/>
      <c r="Q75" s="268"/>
      <c r="R75" s="216" t="str">
        <f ca="1">IF(ISERROR($V75),"",OFFSET('Smelter Look-up'!$C$4,$V75-4,0)&amp;"")</f>
        <v>United Precious Metal Refining, Inc.</v>
      </c>
      <c r="S75" s="224" t="str">
        <f t="shared" ca="1" si="3"/>
        <v>Unknown</v>
      </c>
      <c r="T75" s="224" t="str">
        <f ca="1">IF(B75="","",IF(ISERROR(MATCH($J75,SorP!$B$1:$B$6230,0)),"",INDIRECT("'SorP'!$A$"&amp;MATCH($J75,SorP!$B$1:$B$6230,0))))</f>
        <v>US-NY</v>
      </c>
      <c r="U75" s="239"/>
      <c r="V75" s="269">
        <f>IF(C75="",NA(),MATCH($B75&amp;$C75,'Smelter Look-up'!$J:$J,0))</f>
        <v>259</v>
      </c>
      <c r="W75" s="270"/>
      <c r="X75" s="270">
        <f t="shared" si="4"/>
        <v>0</v>
      </c>
      <c r="Y75" s="270"/>
      <c r="Z75" s="270"/>
      <c r="AB75" s="272" t="str">
        <f t="shared" si="5"/>
        <v>GoldUnited Precious Metal Refining, Inc.</v>
      </c>
    </row>
    <row r="76" spans="1:28" s="271" customFormat="1" ht="25.5">
      <c r="A76" s="347"/>
      <c r="B76" s="349" t="s">
        <v>1250</v>
      </c>
      <c r="C76" s="348" t="s">
        <v>15562</v>
      </c>
      <c r="D76" s="349" t="s">
        <v>15562</v>
      </c>
      <c r="E76" s="349" t="s">
        <v>1218</v>
      </c>
      <c r="F76" s="349" t="s">
        <v>833</v>
      </c>
      <c r="G76" s="349" t="s">
        <v>15503</v>
      </c>
      <c r="H76" s="217" t="s">
        <v>15506</v>
      </c>
      <c r="I76" s="218" t="s">
        <v>15506</v>
      </c>
      <c r="J76" s="218" t="s">
        <v>15506</v>
      </c>
      <c r="K76" s="267"/>
      <c r="L76" s="267"/>
      <c r="M76" s="267"/>
      <c r="N76" s="267"/>
      <c r="O76" s="267"/>
      <c r="P76" s="219"/>
      <c r="Q76" s="268"/>
      <c r="R76" s="216" t="str">
        <f ca="1">IF(ISERROR($V76),"",OFFSET('Smelter Look-up'!$C$4,$V76-4,0)&amp;"")</f>
        <v/>
      </c>
      <c r="S76" s="224" t="str">
        <f t="shared" ca="1" si="3"/>
        <v>CH</v>
      </c>
      <c r="T76" s="224" t="str">
        <f ca="1">IF(B76="","",IF(ISERROR(MATCH($J76,SorP!$B$1:$B$6230,0)),"",INDIRECT("'SorP'!$A$"&amp;MATCH($J76,SorP!$B$1:$B$6230,0))))</f>
        <v/>
      </c>
      <c r="U76" s="239"/>
      <c r="V76" s="269" t="e">
        <f>IF(C76="",NA(),MATCH($B76&amp;$C76,'Smelter Look-up'!$J:$J,0))</f>
        <v>#N/A</v>
      </c>
      <c r="W76" s="270"/>
      <c r="X76" s="270">
        <f t="shared" si="4"/>
        <v>0</v>
      </c>
      <c r="Y76" s="270"/>
      <c r="Z76" s="270"/>
      <c r="AB76" s="272" t="str">
        <f t="shared" si="5"/>
        <v>GoldValcambi SA</v>
      </c>
    </row>
    <row r="77" spans="1:28" s="271" customFormat="1" ht="102">
      <c r="A77" s="347"/>
      <c r="B77" s="349" t="s">
        <v>1250</v>
      </c>
      <c r="C77" s="348" t="s">
        <v>15563</v>
      </c>
      <c r="D77" s="349" t="s">
        <v>15563</v>
      </c>
      <c r="E77" s="349" t="s">
        <v>1213</v>
      </c>
      <c r="F77" s="349" t="s">
        <v>834</v>
      </c>
      <c r="G77" s="349" t="s">
        <v>15503</v>
      </c>
      <c r="H77" s="217">
        <v>0</v>
      </c>
      <c r="I77" s="218" t="s">
        <v>1921</v>
      </c>
      <c r="J77" s="218" t="s">
        <v>1922</v>
      </c>
      <c r="K77" s="267"/>
      <c r="L77" s="267"/>
      <c r="M77" s="267"/>
      <c r="N77" s="267"/>
      <c r="O77" s="267"/>
      <c r="P77" s="219"/>
      <c r="Q77" s="268"/>
      <c r="R77" s="216" t="str">
        <f ca="1">IF(ISERROR($V77),"",OFFSET('Smelter Look-up'!$C$4,$V77-4,0)&amp;"")</f>
        <v/>
      </c>
      <c r="S77" s="224" t="str">
        <f t="shared" ca="1" si="3"/>
        <v>AU</v>
      </c>
      <c r="T77" s="224" t="str">
        <f ca="1">IF(B77="","",IF(ISERROR(MATCH($J77,SorP!$B$1:$B$6230,0)),"",INDIRECT("'SorP'!$A$"&amp;MATCH($J77,SorP!$B$1:$B$6230,0))))</f>
        <v>AU-WA</v>
      </c>
      <c r="U77" s="239"/>
      <c r="V77" s="269" t="e">
        <f>IF(C77="",NA(),MATCH($B77&amp;$C77,'Smelter Look-up'!$J:$J,0))</f>
        <v>#N/A</v>
      </c>
      <c r="W77" s="270"/>
      <c r="X77" s="270">
        <f t="shared" si="4"/>
        <v>0</v>
      </c>
      <c r="Y77" s="270"/>
      <c r="Z77" s="270"/>
      <c r="AB77" s="272" t="str">
        <f t="shared" si="5"/>
        <v>GoldWestern Australian Mint trading as The Perth Mint</v>
      </c>
    </row>
    <row r="78" spans="1:28" s="271" customFormat="1" ht="102">
      <c r="A78" s="347"/>
      <c r="B78" s="349" t="s">
        <v>1250</v>
      </c>
      <c r="C78" s="348" t="s">
        <v>15564</v>
      </c>
      <c r="D78" s="349" t="s">
        <v>15564</v>
      </c>
      <c r="E78" s="349" t="s">
        <v>1228</v>
      </c>
      <c r="F78" s="349" t="s">
        <v>835</v>
      </c>
      <c r="G78" s="349" t="s">
        <v>15503</v>
      </c>
      <c r="H78" s="217">
        <v>0</v>
      </c>
      <c r="I78" s="218" t="s">
        <v>1834</v>
      </c>
      <c r="J78" s="218" t="s">
        <v>15522</v>
      </c>
      <c r="K78" s="267"/>
      <c r="L78" s="267"/>
      <c r="M78" s="267"/>
      <c r="N78" s="267"/>
      <c r="O78" s="267"/>
      <c r="P78" s="219"/>
      <c r="Q78" s="268"/>
      <c r="R78" s="216" t="str">
        <f ca="1">IF(ISERROR($V78),"",OFFSET('Smelter Look-up'!$C$4,$V78-4,0)&amp;"")</f>
        <v>Yamakin Co., Ltd.</v>
      </c>
      <c r="S78" s="224" t="str">
        <f t="shared" ca="1" si="3"/>
        <v>JP</v>
      </c>
      <c r="T78" s="224" t="str">
        <f ca="1">IF(B78="","",IF(ISERROR(MATCH($J78,SorP!$B$1:$B$6230,0)),"",INDIRECT("'SorP'!$A$"&amp;MATCH($J78,SorP!$B$1:$B$6230,0))))</f>
        <v/>
      </c>
      <c r="U78" s="239"/>
      <c r="V78" s="269">
        <f>IF(C78="",NA(),MATCH($B78&amp;$C78,'Smelter Look-up'!$J:$J,0))</f>
        <v>268</v>
      </c>
      <c r="W78" s="270"/>
      <c r="X78" s="270">
        <f t="shared" si="4"/>
        <v>0</v>
      </c>
      <c r="Y78" s="270"/>
      <c r="Z78" s="270"/>
      <c r="AB78" s="272" t="str">
        <f t="shared" si="5"/>
        <v>GoldYAMAMOTO PRECIOUS METAL CO., LTD.</v>
      </c>
    </row>
    <row r="79" spans="1:28" s="271" customFormat="1" ht="51">
      <c r="A79" s="347"/>
      <c r="B79" s="349" t="s">
        <v>1250</v>
      </c>
      <c r="C79" s="348" t="s">
        <v>15565</v>
      </c>
      <c r="D79" s="349" t="s">
        <v>15565</v>
      </c>
      <c r="E79" s="349" t="s">
        <v>1228</v>
      </c>
      <c r="F79" s="349" t="s">
        <v>836</v>
      </c>
      <c r="G79" s="349" t="s">
        <v>15503</v>
      </c>
      <c r="H79" s="217" t="s">
        <v>15506</v>
      </c>
      <c r="I79" s="218" t="s">
        <v>15506</v>
      </c>
      <c r="J79" s="218" t="s">
        <v>15506</v>
      </c>
      <c r="K79" s="267"/>
      <c r="L79" s="267"/>
      <c r="M79" s="267"/>
      <c r="N79" s="267"/>
      <c r="O79" s="267"/>
      <c r="P79" s="219"/>
      <c r="Q79" s="268"/>
      <c r="R79" s="216" t="str">
        <f ca="1">IF(ISERROR($V79),"",OFFSET('Smelter Look-up'!$C$4,$V79-4,0)&amp;"")</f>
        <v/>
      </c>
      <c r="S79" s="224" t="str">
        <f t="shared" ca="1" si="3"/>
        <v>JP</v>
      </c>
      <c r="T79" s="224" t="str">
        <f ca="1">IF(B79="","",IF(ISERROR(MATCH($J79,SorP!$B$1:$B$6230,0)),"",INDIRECT("'SorP'!$A$"&amp;MATCH($J79,SorP!$B$1:$B$6230,0))))</f>
        <v/>
      </c>
      <c r="U79" s="239"/>
      <c r="V79" s="269" t="e">
        <f>IF(C79="",NA(),MATCH($B79&amp;$C79,'Smelter Look-up'!$J:$J,0))</f>
        <v>#N/A</v>
      </c>
      <c r="W79" s="270"/>
      <c r="X79" s="270">
        <f t="shared" si="4"/>
        <v>0</v>
      </c>
      <c r="Y79" s="270"/>
      <c r="Z79" s="270"/>
      <c r="AB79" s="272" t="str">
        <f t="shared" si="5"/>
        <v>GoldYokohama Metal Co Ltd</v>
      </c>
    </row>
    <row r="80" spans="1:28" s="271" customFormat="1" ht="114.75">
      <c r="A80" s="347"/>
      <c r="B80" s="349" t="s">
        <v>1250</v>
      </c>
      <c r="C80" s="348" t="s">
        <v>1455</v>
      </c>
      <c r="D80" s="349" t="s">
        <v>1455</v>
      </c>
      <c r="E80" s="349" t="s">
        <v>1220</v>
      </c>
      <c r="F80" s="349" t="s">
        <v>838</v>
      </c>
      <c r="G80" s="349" t="s">
        <v>15503</v>
      </c>
      <c r="H80" s="217">
        <v>0</v>
      </c>
      <c r="I80" s="218" t="s">
        <v>1928</v>
      </c>
      <c r="J80" s="218" t="s">
        <v>15566</v>
      </c>
      <c r="K80" s="267"/>
      <c r="L80" s="267"/>
      <c r="M80" s="267"/>
      <c r="N80" s="267"/>
      <c r="O80" s="267"/>
      <c r="P80" s="219"/>
      <c r="Q80" s="268"/>
      <c r="R80" s="216" t="str">
        <f ca="1">IF(ISERROR($V80),"",OFFSET('Smelter Look-up'!$C$4,$V80-4,0)&amp;"")</f>
        <v>Zhongyuan Gold Smelter of Zhongjin Gold Corporation</v>
      </c>
      <c r="S80" s="224" t="str">
        <f t="shared" ca="1" si="3"/>
        <v>CN</v>
      </c>
      <c r="T80" s="224" t="str">
        <f ca="1">IF(B80="","",IF(ISERROR(MATCH($J80,SorP!$B$1:$B$6230,0)),"",INDIRECT("'SorP'!$A$"&amp;MATCH($J80,SorP!$B$1:$B$6230,0))))</f>
        <v/>
      </c>
      <c r="U80" s="239"/>
      <c r="V80" s="269">
        <f>IF(C80="",NA(),MATCH($B80&amp;$C80,'Smelter Look-up'!$J:$J,0))</f>
        <v>281</v>
      </c>
      <c r="W80" s="270"/>
      <c r="X80" s="270">
        <f t="shared" si="4"/>
        <v>0</v>
      </c>
      <c r="Y80" s="270"/>
      <c r="Z80" s="270"/>
      <c r="AB80" s="272" t="str">
        <f t="shared" si="5"/>
        <v>GoldZhongyuan Gold Smelter of Zhongjin Gold Corporation</v>
      </c>
    </row>
    <row r="81" spans="1:28" s="271" customFormat="1" ht="51">
      <c r="A81" s="347"/>
      <c r="B81" s="349" t="s">
        <v>1250</v>
      </c>
      <c r="C81" s="348" t="s">
        <v>15567</v>
      </c>
      <c r="D81" s="349" t="s">
        <v>15567</v>
      </c>
      <c r="E81" s="349" t="s">
        <v>1220</v>
      </c>
      <c r="F81" s="349" t="s">
        <v>839</v>
      </c>
      <c r="G81" s="349" t="s">
        <v>15503</v>
      </c>
      <c r="H81" s="217" t="s">
        <v>15506</v>
      </c>
      <c r="I81" s="218" t="s">
        <v>15506</v>
      </c>
      <c r="J81" s="218" t="s">
        <v>15506</v>
      </c>
      <c r="K81" s="267"/>
      <c r="L81" s="267"/>
      <c r="M81" s="267"/>
      <c r="N81" s="267"/>
      <c r="O81" s="267"/>
      <c r="P81" s="219"/>
      <c r="Q81" s="268"/>
      <c r="R81" s="216" t="str">
        <f ca="1">IF(ISERROR($V81),"",OFFSET('Smelter Look-up'!$C$4,$V81-4,0)&amp;"")</f>
        <v/>
      </c>
      <c r="S81" s="224" t="str">
        <f t="shared" ca="1" si="3"/>
        <v>CN</v>
      </c>
      <c r="T81" s="224" t="str">
        <f ca="1">IF(B81="","",IF(ISERROR(MATCH($J81,SorP!$B$1:$B$6230,0)),"",INDIRECT("'SorP'!$A$"&amp;MATCH($J81,SorP!$B$1:$B$6230,0))))</f>
        <v/>
      </c>
      <c r="U81" s="239"/>
      <c r="V81" s="269" t="e">
        <f>IF(C81="",NA(),MATCH($B81&amp;$C81,'Smelter Look-up'!$J:$J,0))</f>
        <v>#N/A</v>
      </c>
      <c r="W81" s="270"/>
      <c r="X81" s="270">
        <f t="shared" si="4"/>
        <v>0</v>
      </c>
      <c r="Y81" s="270"/>
      <c r="Z81" s="270"/>
      <c r="AB81" s="272" t="str">
        <f t="shared" si="5"/>
        <v>GoldZijin Mining Group Co. Ltd</v>
      </c>
    </row>
    <row r="82" spans="1:28" s="271" customFormat="1" ht="114.75">
      <c r="A82" s="347"/>
      <c r="B82" s="349" t="s">
        <v>1252</v>
      </c>
      <c r="C82" s="348" t="s">
        <v>3</v>
      </c>
      <c r="D82" s="349" t="s">
        <v>3</v>
      </c>
      <c r="E82" s="349" t="s">
        <v>1220</v>
      </c>
      <c r="F82" s="349" t="s">
        <v>840</v>
      </c>
      <c r="G82" s="349" t="s">
        <v>15503</v>
      </c>
      <c r="H82" s="217">
        <v>0</v>
      </c>
      <c r="I82" s="218" t="s">
        <v>1828</v>
      </c>
      <c r="J82" s="218" t="s">
        <v>15568</v>
      </c>
      <c r="K82" s="267"/>
      <c r="L82" s="267"/>
      <c r="M82" s="267"/>
      <c r="N82" s="267"/>
      <c r="O82" s="267"/>
      <c r="P82" s="219"/>
      <c r="Q82" s="268"/>
      <c r="R82" s="216" t="str">
        <f ca="1">IF(ISERROR($V82),"",OFFSET('Smelter Look-up'!$C$4,$V82-4,0)&amp;"")</f>
        <v>Changsha South Tantalum Niobium Co., Ltd.</v>
      </c>
      <c r="S82" s="224" t="str">
        <f t="shared" ca="1" si="3"/>
        <v>CN</v>
      </c>
      <c r="T82" s="224" t="str">
        <f ca="1">IF(B82="","",IF(ISERROR(MATCH($J82,SorP!$B$1:$B$6230,0)),"",INDIRECT("'SorP'!$A$"&amp;MATCH($J82,SorP!$B$1:$B$6230,0))))</f>
        <v/>
      </c>
      <c r="U82" s="239"/>
      <c r="V82" s="269">
        <f>IF(C82="",NA(),MATCH($B82&amp;$C82,'Smelter Look-up'!$J:$J,0))</f>
        <v>287</v>
      </c>
      <c r="W82" s="270"/>
      <c r="X82" s="270">
        <f t="shared" si="4"/>
        <v>0</v>
      </c>
      <c r="Y82" s="270"/>
      <c r="Z82" s="270"/>
      <c r="AB82" s="272" t="str">
        <f t="shared" si="5"/>
        <v>TantalumChangsha South Tantalum Niobium Co., Ltd.</v>
      </c>
    </row>
    <row r="83" spans="1:28" s="271" customFormat="1" ht="89.25">
      <c r="A83" s="347"/>
      <c r="B83" s="349" t="s">
        <v>1252</v>
      </c>
      <c r="C83" s="348" t="s">
        <v>1287</v>
      </c>
      <c r="D83" s="349" t="s">
        <v>1287</v>
      </c>
      <c r="E83" s="349" t="s">
        <v>1220</v>
      </c>
      <c r="F83" s="349" t="s">
        <v>841</v>
      </c>
      <c r="G83" s="349" t="s">
        <v>15503</v>
      </c>
      <c r="H83" s="217">
        <v>0</v>
      </c>
      <c r="I83" s="218" t="s">
        <v>1960</v>
      </c>
      <c r="J83" s="218" t="s">
        <v>15569</v>
      </c>
      <c r="K83" s="267"/>
      <c r="L83" s="267"/>
      <c r="M83" s="267"/>
      <c r="N83" s="267"/>
      <c r="O83" s="267"/>
      <c r="P83" s="219"/>
      <c r="Q83" s="268"/>
      <c r="R83" s="216" t="str">
        <f ca="1">IF(ISERROR($V83),"",OFFSET('Smelter Look-up'!$C$4,$V83-4,0)&amp;"")</f>
        <v>Guangdong Rising Rare Metals-EO Materials Ltd.</v>
      </c>
      <c r="S83" s="224" t="str">
        <f t="shared" ca="1" si="3"/>
        <v>CN</v>
      </c>
      <c r="T83" s="224" t="str">
        <f ca="1">IF(B83="","",IF(ISERROR(MATCH($J83,SorP!$B$1:$B$6230,0)),"",INDIRECT("'SorP'!$A$"&amp;MATCH($J83,SorP!$B$1:$B$6230,0))))</f>
        <v/>
      </c>
      <c r="U83" s="239"/>
      <c r="V83" s="269">
        <f>IF(C83="",NA(),MATCH($B83&amp;$C83,'Smelter Look-up'!$J:$J,0))</f>
        <v>289</v>
      </c>
      <c r="W83" s="270"/>
      <c r="X83" s="270">
        <f t="shared" si="4"/>
        <v>0</v>
      </c>
      <c r="Y83" s="270"/>
      <c r="Z83" s="270"/>
      <c r="AB83" s="272" t="str">
        <f t="shared" si="5"/>
        <v>TantalumConghua Tantalum and Niobium Smeltry</v>
      </c>
    </row>
    <row r="84" spans="1:28" s="271" customFormat="1" ht="38.25">
      <c r="A84" s="347"/>
      <c r="B84" s="349" t="s">
        <v>1252</v>
      </c>
      <c r="C84" s="348" t="s">
        <v>1238</v>
      </c>
      <c r="D84" s="349" t="s">
        <v>1238</v>
      </c>
      <c r="E84" s="349" t="s">
        <v>15525</v>
      </c>
      <c r="F84" s="349" t="s">
        <v>842</v>
      </c>
      <c r="G84" s="349" t="s">
        <v>15503</v>
      </c>
      <c r="H84" s="217">
        <v>0</v>
      </c>
      <c r="I84" s="218" t="s">
        <v>1961</v>
      </c>
      <c r="J84" s="218" t="s">
        <v>1939</v>
      </c>
      <c r="K84" s="267"/>
      <c r="L84" s="267"/>
      <c r="M84" s="267"/>
      <c r="N84" s="267"/>
      <c r="O84" s="267"/>
      <c r="P84" s="219"/>
      <c r="Q84" s="268"/>
      <c r="R84" s="216" t="str">
        <f ca="1">IF(ISERROR($V84),"",OFFSET('Smelter Look-up'!$C$4,$V84-4,0)&amp;"")</f>
        <v>Exotech Inc.</v>
      </c>
      <c r="S84" s="224" t="str">
        <f t="shared" ca="1" si="3"/>
        <v>Unknown</v>
      </c>
      <c r="T84" s="224" t="str">
        <f ca="1">IF(B84="","",IF(ISERROR(MATCH($J84,SorP!$B$1:$B$6230,0)),"",INDIRECT("'SorP'!$A$"&amp;MATCH($J84,SorP!$B$1:$B$6230,0))))</f>
        <v>US-FL</v>
      </c>
      <c r="U84" s="239"/>
      <c r="V84" s="269">
        <f>IF(C84="",NA(),MATCH($B84&amp;$C84,'Smelter Look-up'!$J:$J,0))</f>
        <v>292</v>
      </c>
      <c r="W84" s="270"/>
      <c r="X84" s="270">
        <f t="shared" si="4"/>
        <v>0</v>
      </c>
      <c r="Y84" s="270"/>
      <c r="Z84" s="270"/>
      <c r="AB84" s="272" t="str">
        <f t="shared" si="5"/>
        <v>TantalumExotech Inc.</v>
      </c>
    </row>
    <row r="85" spans="1:28" s="271" customFormat="1" ht="63.75">
      <c r="A85" s="347"/>
      <c r="B85" s="349" t="s">
        <v>1252</v>
      </c>
      <c r="C85" s="348" t="s">
        <v>49</v>
      </c>
      <c r="D85" s="349" t="s">
        <v>49</v>
      </c>
      <c r="E85" s="349" t="s">
        <v>1220</v>
      </c>
      <c r="F85" s="349" t="s">
        <v>843</v>
      </c>
      <c r="G85" s="349" t="s">
        <v>15503</v>
      </c>
      <c r="H85" s="217">
        <v>0</v>
      </c>
      <c r="I85" s="218" t="s">
        <v>1962</v>
      </c>
      <c r="J85" s="218" t="s">
        <v>15569</v>
      </c>
      <c r="K85" s="267"/>
      <c r="L85" s="267"/>
      <c r="M85" s="267"/>
      <c r="N85" s="267"/>
      <c r="O85" s="267"/>
      <c r="P85" s="219"/>
      <c r="Q85" s="268"/>
      <c r="R85" s="216" t="str">
        <f ca="1">IF(ISERROR($V85),"",OFFSET('Smelter Look-up'!$C$4,$V85-4,0)&amp;"")</f>
        <v>F&amp;X Electro-Materials Ltd.</v>
      </c>
      <c r="S85" s="224" t="str">
        <f t="shared" ca="1" si="3"/>
        <v>CN</v>
      </c>
      <c r="T85" s="224" t="str">
        <f ca="1">IF(B85="","",IF(ISERROR(MATCH($J85,SorP!$B$1:$B$6230,0)),"",INDIRECT("'SorP'!$A$"&amp;MATCH($J85,SorP!$B$1:$B$6230,0))))</f>
        <v/>
      </c>
      <c r="U85" s="239"/>
      <c r="V85" s="269">
        <f>IF(C85="",NA(),MATCH($B85&amp;$C85,'Smelter Look-up'!$J:$J,0))</f>
        <v>294</v>
      </c>
      <c r="W85" s="270"/>
      <c r="X85" s="270">
        <f t="shared" si="4"/>
        <v>0</v>
      </c>
      <c r="Y85" s="270"/>
      <c r="Z85" s="270"/>
      <c r="AB85" s="272" t="str">
        <f t="shared" si="5"/>
        <v>TantalumF&amp;X Electro-Materials Ltd.</v>
      </c>
    </row>
    <row r="86" spans="1:28" s="271" customFormat="1" ht="102">
      <c r="A86" s="347"/>
      <c r="B86" s="349" t="s">
        <v>1252</v>
      </c>
      <c r="C86" s="348" t="s">
        <v>844</v>
      </c>
      <c r="D86" s="349" t="s">
        <v>844</v>
      </c>
      <c r="E86" s="349" t="s">
        <v>1220</v>
      </c>
      <c r="F86" s="349" t="s">
        <v>845</v>
      </c>
      <c r="G86" s="349" t="s">
        <v>15503</v>
      </c>
      <c r="H86" s="217">
        <v>0</v>
      </c>
      <c r="I86" s="218" t="s">
        <v>1964</v>
      </c>
      <c r="J86" s="218" t="s">
        <v>15569</v>
      </c>
      <c r="K86" s="267"/>
      <c r="L86" s="267"/>
      <c r="M86" s="267"/>
      <c r="N86" s="267"/>
      <c r="O86" s="267"/>
      <c r="P86" s="219"/>
      <c r="Q86" s="268"/>
      <c r="R86" s="216" t="str">
        <f ca="1">IF(ISERROR($V86),"",OFFSET('Smelter Look-up'!$C$4,$V86-4,0)&amp;"")</f>
        <v>Guangdong Zhiyuan New Material Co., Ltd.</v>
      </c>
      <c r="S86" s="224" t="str">
        <f t="shared" ca="1" si="3"/>
        <v>CN</v>
      </c>
      <c r="T86" s="224" t="str">
        <f ca="1">IF(B86="","",IF(ISERROR(MATCH($J86,SorP!$B$1:$B$6230,0)),"",INDIRECT("'SorP'!$A$"&amp;MATCH($J86,SorP!$B$1:$B$6230,0))))</f>
        <v/>
      </c>
      <c r="U86" s="239"/>
      <c r="V86" s="269">
        <f>IF(C86="",NA(),MATCH($B86&amp;$C86,'Smelter Look-up'!$J:$J,0))</f>
        <v>299</v>
      </c>
      <c r="W86" s="270"/>
      <c r="X86" s="270">
        <f t="shared" si="4"/>
        <v>0</v>
      </c>
      <c r="Y86" s="270"/>
      <c r="Z86" s="270"/>
      <c r="AB86" s="272" t="str">
        <f t="shared" si="5"/>
        <v>TantalumGuangdong Zhiyuan New Material Co., Ltd.</v>
      </c>
    </row>
    <row r="87" spans="1:28" s="271" customFormat="1" ht="114.75">
      <c r="A87" s="347"/>
      <c r="B87" s="349" t="s">
        <v>1252</v>
      </c>
      <c r="C87" s="348" t="s">
        <v>4</v>
      </c>
      <c r="D87" s="349" t="s">
        <v>4</v>
      </c>
      <c r="E87" s="349" t="s">
        <v>1220</v>
      </c>
      <c r="F87" s="349" t="s">
        <v>459</v>
      </c>
      <c r="G87" s="349" t="s">
        <v>15503</v>
      </c>
      <c r="H87" s="217">
        <v>0</v>
      </c>
      <c r="I87" s="218" t="s">
        <v>1986</v>
      </c>
      <c r="J87" s="218" t="s">
        <v>15568</v>
      </c>
      <c r="K87" s="267"/>
      <c r="L87" s="267"/>
      <c r="M87" s="267"/>
      <c r="N87" s="267"/>
      <c r="O87" s="267"/>
      <c r="P87" s="219"/>
      <c r="Q87" s="268"/>
      <c r="R87" s="216" t="str">
        <f ca="1">IF(ISERROR($V87),"",OFFSET('Smelter Look-up'!$C$4,$V87-4,0)&amp;"")</f>
        <v>Hengyang King Xing Lifeng New Materials Co., Ltd.</v>
      </c>
      <c r="S87" s="224" t="str">
        <f t="shared" ca="1" si="3"/>
        <v>CN</v>
      </c>
      <c r="T87" s="224" t="str">
        <f ca="1">IF(B87="","",IF(ISERROR(MATCH($J87,SorP!$B$1:$B$6230,0)),"",INDIRECT("'SorP'!$A$"&amp;MATCH($J87,SorP!$B$1:$B$6230,0))))</f>
        <v/>
      </c>
      <c r="U87" s="239"/>
      <c r="V87" s="269">
        <f>IF(C87="",NA(),MATCH($B87&amp;$C87,'Smelter Look-up'!$J:$J,0))</f>
        <v>306</v>
      </c>
      <c r="W87" s="270"/>
      <c r="X87" s="270">
        <f t="shared" si="4"/>
        <v>0</v>
      </c>
      <c r="Y87" s="270"/>
      <c r="Z87" s="270"/>
      <c r="AB87" s="272" t="str">
        <f t="shared" si="5"/>
        <v>TantalumHengyang King Xing Lifeng New Materials Co., Ltd.</v>
      </c>
    </row>
    <row r="88" spans="1:28" s="271" customFormat="1" ht="38.25">
      <c r="A88" s="347"/>
      <c r="B88" s="349" t="s">
        <v>1252</v>
      </c>
      <c r="C88" s="348" t="s">
        <v>15570</v>
      </c>
      <c r="D88" s="349" t="s">
        <v>15570</v>
      </c>
      <c r="E88" s="349" t="s">
        <v>15525</v>
      </c>
      <c r="F88" s="349" t="s">
        <v>15571</v>
      </c>
      <c r="G88" s="349" t="s">
        <v>15503</v>
      </c>
      <c r="H88" s="217">
        <v>0</v>
      </c>
      <c r="I88" s="218" t="s">
        <v>15572</v>
      </c>
      <c r="J88" s="218" t="s">
        <v>1855</v>
      </c>
      <c r="K88" s="267"/>
      <c r="L88" s="267"/>
      <c r="M88" s="267"/>
      <c r="N88" s="267"/>
      <c r="O88" s="267"/>
      <c r="P88" s="219"/>
      <c r="Q88" s="268"/>
      <c r="R88" s="216" t="str">
        <f ca="1">IF(ISERROR($V88),"",OFFSET('Smelter Look-up'!$C$4,$V88-4,0)&amp;"")</f>
        <v/>
      </c>
      <c r="S88" s="224" t="str">
        <f t="shared" ca="1" si="3"/>
        <v>Unknown</v>
      </c>
      <c r="T88" s="224" t="str">
        <f ca="1">IF(B88="","",IF(ISERROR(MATCH($J88,SorP!$B$1:$B$6230,0)),"",INDIRECT("'SorP'!$A$"&amp;MATCH($J88,SorP!$B$1:$B$6230,0))))</f>
        <v>US-NY</v>
      </c>
      <c r="U88" s="239"/>
      <c r="V88" s="269" t="e">
        <f>IF(C88="",NA(),MATCH($B88&amp;$C88,'Smelter Look-up'!$J:$J,0))</f>
        <v>#N/A</v>
      </c>
      <c r="W88" s="270"/>
      <c r="X88" s="270">
        <f t="shared" si="4"/>
        <v>0</v>
      </c>
      <c r="Y88" s="270"/>
      <c r="Z88" s="270"/>
      <c r="AB88" s="272" t="str">
        <f t="shared" si="5"/>
        <v>TantalumHi-Temp</v>
      </c>
    </row>
    <row r="89" spans="1:28" s="271" customFormat="1" ht="102">
      <c r="A89" s="347"/>
      <c r="B89" s="349" t="s">
        <v>1252</v>
      </c>
      <c r="C89" s="348" t="s">
        <v>5</v>
      </c>
      <c r="D89" s="349" t="s">
        <v>5</v>
      </c>
      <c r="E89" s="349" t="s">
        <v>1220</v>
      </c>
      <c r="F89" s="349" t="s">
        <v>846</v>
      </c>
      <c r="G89" s="349" t="s">
        <v>15503</v>
      </c>
      <c r="H89" s="217">
        <v>0</v>
      </c>
      <c r="I89" s="218" t="s">
        <v>1965</v>
      </c>
      <c r="J89" s="218" t="s">
        <v>15573</v>
      </c>
      <c r="K89" s="267"/>
      <c r="L89" s="267"/>
      <c r="M89" s="267"/>
      <c r="N89" s="267"/>
      <c r="O89" s="267"/>
      <c r="P89" s="219"/>
      <c r="Q89" s="268"/>
      <c r="R89" s="216" t="str">
        <f ca="1">IF(ISERROR($V89),"",OFFSET('Smelter Look-up'!$C$4,$V89-4,0)&amp;"")</f>
        <v>JiuJiang JinXin Nonferrous Metals Co., Ltd.</v>
      </c>
      <c r="S89" s="224" t="str">
        <f t="shared" ca="1" si="3"/>
        <v>CN</v>
      </c>
      <c r="T89" s="224" t="str">
        <f ca="1">IF(B89="","",IF(ISERROR(MATCH($J89,SorP!$B$1:$B$6230,0)),"",INDIRECT("'SorP'!$A$"&amp;MATCH($J89,SorP!$B$1:$B$6230,0))))</f>
        <v/>
      </c>
      <c r="U89" s="239"/>
      <c r="V89" s="269">
        <f>IF(C89="",NA(),MATCH($B89&amp;$C89,'Smelter Look-up'!$J:$J,0))</f>
        <v>310</v>
      </c>
      <c r="W89" s="270"/>
      <c r="X89" s="270">
        <f t="shared" si="4"/>
        <v>0</v>
      </c>
      <c r="Y89" s="270"/>
      <c r="Z89" s="270"/>
      <c r="AB89" s="272" t="str">
        <f t="shared" si="5"/>
        <v>TantalumJiuJiang JinXin Nonferrous Metals Co., Ltd.</v>
      </c>
    </row>
    <row r="90" spans="1:28" s="271" customFormat="1" ht="76.5">
      <c r="A90" s="347"/>
      <c r="B90" s="349" t="s">
        <v>1252</v>
      </c>
      <c r="C90" s="348" t="s">
        <v>50</v>
      </c>
      <c r="D90" s="349" t="s">
        <v>50</v>
      </c>
      <c r="E90" s="349" t="s">
        <v>1220</v>
      </c>
      <c r="F90" s="349" t="s">
        <v>847</v>
      </c>
      <c r="G90" s="349" t="s">
        <v>15503</v>
      </c>
      <c r="H90" s="217">
        <v>0</v>
      </c>
      <c r="I90" s="218" t="s">
        <v>1965</v>
      </c>
      <c r="J90" s="218" t="s">
        <v>15573</v>
      </c>
      <c r="K90" s="267"/>
      <c r="L90" s="267"/>
      <c r="M90" s="267"/>
      <c r="N90" s="267"/>
      <c r="O90" s="267"/>
      <c r="P90" s="219"/>
      <c r="Q90" s="268"/>
      <c r="R90" s="216" t="str">
        <f ca="1">IF(ISERROR($V90),"",OFFSET('Smelter Look-up'!$C$4,$V90-4,0)&amp;"")</f>
        <v>Jiujiang Tanbre Co., Ltd.</v>
      </c>
      <c r="S90" s="224" t="str">
        <f t="shared" ca="1" si="3"/>
        <v>CN</v>
      </c>
      <c r="T90" s="224" t="str">
        <f ca="1">IF(B90="","",IF(ISERROR(MATCH($J90,SorP!$B$1:$B$6230,0)),"",INDIRECT("'SorP'!$A$"&amp;MATCH($J90,SorP!$B$1:$B$6230,0))))</f>
        <v/>
      </c>
      <c r="U90" s="239"/>
      <c r="V90" s="269">
        <f>IF(C90="",NA(),MATCH($B90&amp;$C90,'Smelter Look-up'!$J:$J,0))</f>
        <v>312</v>
      </c>
      <c r="W90" s="270"/>
      <c r="X90" s="270">
        <f t="shared" si="4"/>
        <v>0</v>
      </c>
      <c r="Y90" s="270"/>
      <c r="Z90" s="270"/>
      <c r="AB90" s="272" t="str">
        <f t="shared" si="5"/>
        <v>TantalumJiujiang Tanbre Co., Ltd.</v>
      </c>
    </row>
    <row r="91" spans="1:28" s="271" customFormat="1" ht="51">
      <c r="A91" s="347"/>
      <c r="B91" s="349" t="s">
        <v>1252</v>
      </c>
      <c r="C91" s="348" t="s">
        <v>1579</v>
      </c>
      <c r="D91" s="349" t="s">
        <v>1579</v>
      </c>
      <c r="E91" s="349" t="s">
        <v>15525</v>
      </c>
      <c r="F91" s="349" t="s">
        <v>1580</v>
      </c>
      <c r="G91" s="349" t="s">
        <v>15503</v>
      </c>
      <c r="H91" s="217">
        <v>0</v>
      </c>
      <c r="I91" s="218" t="s">
        <v>2003</v>
      </c>
      <c r="J91" s="218" t="s">
        <v>2004</v>
      </c>
      <c r="K91" s="267"/>
      <c r="L91" s="267"/>
      <c r="M91" s="267"/>
      <c r="N91" s="267"/>
      <c r="O91" s="267"/>
      <c r="P91" s="219"/>
      <c r="Q91" s="268"/>
      <c r="R91" s="216" t="str">
        <f ca="1">IF(ISERROR($V91),"",OFFSET('Smelter Look-up'!$C$4,$V91-4,0)&amp;"")</f>
        <v>KEMET Blue Powder</v>
      </c>
      <c r="S91" s="224" t="str">
        <f t="shared" ca="1" si="3"/>
        <v>Unknown</v>
      </c>
      <c r="T91" s="224" t="str">
        <f ca="1">IF(B91="","",IF(ISERROR(MATCH($J91,SorP!$B$1:$B$6230,0)),"",INDIRECT("'SorP'!$A$"&amp;MATCH($J91,SorP!$B$1:$B$6230,0))))</f>
        <v>US-NV</v>
      </c>
      <c r="U91" s="239"/>
      <c r="V91" s="269">
        <f>IF(C91="",NA(),MATCH($B91&amp;$C91,'Smelter Look-up'!$J:$J,0))</f>
        <v>315</v>
      </c>
      <c r="W91" s="270"/>
      <c r="X91" s="270">
        <f t="shared" si="4"/>
        <v>0</v>
      </c>
      <c r="Y91" s="270"/>
      <c r="Z91" s="270"/>
      <c r="AB91" s="272" t="str">
        <f t="shared" si="5"/>
        <v>TantalumKEMET Blue Powder</v>
      </c>
    </row>
    <row r="92" spans="1:28" s="271" customFormat="1" ht="89.25">
      <c r="A92" s="347"/>
      <c r="B92" s="349" t="s">
        <v>1252</v>
      </c>
      <c r="C92" s="348" t="s">
        <v>15574</v>
      </c>
      <c r="D92" s="349" t="s">
        <v>15574</v>
      </c>
      <c r="E92" s="349" t="s">
        <v>1220</v>
      </c>
      <c r="F92" s="349" t="s">
        <v>15575</v>
      </c>
      <c r="G92" s="349" t="s">
        <v>15503</v>
      </c>
      <c r="H92" s="217" t="s">
        <v>15506</v>
      </c>
      <c r="I92" s="218" t="s">
        <v>15506</v>
      </c>
      <c r="J92" s="218" t="s">
        <v>15506</v>
      </c>
      <c r="K92" s="267"/>
      <c r="L92" s="267"/>
      <c r="M92" s="267"/>
      <c r="N92" s="267"/>
      <c r="O92" s="267"/>
      <c r="P92" s="219"/>
      <c r="Q92" s="268"/>
      <c r="R92" s="216" t="str">
        <f ca="1">IF(ISERROR($V92),"",OFFSET('Smelter Look-up'!$C$4,$V92-4,0)&amp;"")</f>
        <v/>
      </c>
      <c r="S92" s="224" t="str">
        <f t="shared" ca="1" si="3"/>
        <v>CN</v>
      </c>
      <c r="T92" s="224" t="str">
        <f ca="1">IF(B92="","",IF(ISERROR(MATCH($J92,SorP!$B$1:$B$6230,0)),"",INDIRECT("'SorP'!$A$"&amp;MATCH($J92,SorP!$B$1:$B$6230,0))))</f>
        <v/>
      </c>
      <c r="U92" s="239"/>
      <c r="V92" s="269" t="e">
        <f>IF(C92="",NA(),MATCH($B92&amp;$C92,'Smelter Look-up'!$J:$J,0))</f>
        <v>#N/A</v>
      </c>
      <c r="W92" s="270"/>
      <c r="X92" s="270">
        <f t="shared" si="4"/>
        <v>0</v>
      </c>
      <c r="Y92" s="270"/>
      <c r="Z92" s="270"/>
      <c r="AB92" s="272" t="str">
        <f t="shared" si="5"/>
        <v>TantalumKing-Tan Tantalum Industry Ltd</v>
      </c>
    </row>
    <row r="93" spans="1:28" s="271" customFormat="1" ht="51">
      <c r="A93" s="347"/>
      <c r="B93" s="349" t="s">
        <v>1252</v>
      </c>
      <c r="C93" s="348" t="s">
        <v>51</v>
      </c>
      <c r="D93" s="349" t="s">
        <v>51</v>
      </c>
      <c r="E93" s="349" t="s">
        <v>1216</v>
      </c>
      <c r="F93" s="349" t="s">
        <v>848</v>
      </c>
      <c r="G93" s="349" t="s">
        <v>15503</v>
      </c>
      <c r="H93" s="217">
        <v>0</v>
      </c>
      <c r="I93" s="218" t="s">
        <v>1966</v>
      </c>
      <c r="J93" s="218" t="s">
        <v>1784</v>
      </c>
      <c r="K93" s="267"/>
      <c r="L93" s="267"/>
      <c r="M93" s="267"/>
      <c r="N93" s="267"/>
      <c r="O93" s="267"/>
      <c r="P93" s="219"/>
      <c r="Q93" s="268"/>
      <c r="R93" s="216" t="str">
        <f ca="1">IF(ISERROR($V93),"",OFFSET('Smelter Look-up'!$C$4,$V93-4,0)&amp;"")</f>
        <v>LSM Brasil S.A.</v>
      </c>
      <c r="S93" s="224" t="str">
        <f t="shared" ca="1" si="3"/>
        <v>BR</v>
      </c>
      <c r="T93" s="224" t="str">
        <f ca="1">IF(B93="","",IF(ISERROR(MATCH($J93,SorP!$B$1:$B$6230,0)),"",INDIRECT("'SorP'!$A$"&amp;MATCH($J93,SorP!$B$1:$B$6230,0))))</f>
        <v>BR-MG</v>
      </c>
      <c r="U93" s="239"/>
      <c r="V93" s="269">
        <f>IF(C93="",NA(),MATCH($B93&amp;$C93,'Smelter Look-up'!$J:$J,0))</f>
        <v>316</v>
      </c>
      <c r="W93" s="270"/>
      <c r="X93" s="270">
        <f t="shared" si="4"/>
        <v>0</v>
      </c>
      <c r="Y93" s="270"/>
      <c r="Z93" s="270"/>
      <c r="AB93" s="272" t="str">
        <f t="shared" si="5"/>
        <v>TantalumLSM Brasil S.A.</v>
      </c>
    </row>
    <row r="94" spans="1:28" s="271" customFormat="1" ht="51">
      <c r="A94" s="347"/>
      <c r="B94" s="349" t="s">
        <v>1252</v>
      </c>
      <c r="C94" s="348" t="s">
        <v>1239</v>
      </c>
      <c r="D94" s="349" t="s">
        <v>1239</v>
      </c>
      <c r="E94" s="349" t="s">
        <v>1228</v>
      </c>
      <c r="F94" s="349" t="s">
        <v>851</v>
      </c>
      <c r="G94" s="349" t="s">
        <v>15503</v>
      </c>
      <c r="H94" s="217">
        <v>0</v>
      </c>
      <c r="I94" s="218" t="s">
        <v>1972</v>
      </c>
      <c r="J94" s="218" t="s">
        <v>1973</v>
      </c>
      <c r="K94" s="267"/>
      <c r="L94" s="267"/>
      <c r="M94" s="267"/>
      <c r="N94" s="267"/>
      <c r="O94" s="267"/>
      <c r="P94" s="219"/>
      <c r="Q94" s="268"/>
      <c r="R94" s="216" t="str">
        <f ca="1">IF(ISERROR($V94),"",OFFSET('Smelter Look-up'!$C$4,$V94-4,0)&amp;"")</f>
        <v>Mitsui Mining and Smelting Co., Ltd.</v>
      </c>
      <c r="S94" s="224" t="str">
        <f t="shared" ca="1" si="3"/>
        <v>JP</v>
      </c>
      <c r="T94" s="224" t="str">
        <f ca="1">IF(B94="","",IF(ISERROR(MATCH($J94,SorP!$B$1:$B$6230,0)),"",INDIRECT("'SorP'!$A$"&amp;MATCH($J94,SorP!$B$1:$B$6230,0))))</f>
        <v>JP-40</v>
      </c>
      <c r="U94" s="239"/>
      <c r="V94" s="269">
        <f>IF(C94="",NA(),MATCH($B94&amp;$C94,'Smelter Look-up'!$J:$J,0))</f>
        <v>322</v>
      </c>
      <c r="W94" s="270"/>
      <c r="X94" s="270">
        <f t="shared" si="4"/>
        <v>0</v>
      </c>
      <c r="Y94" s="270"/>
      <c r="Z94" s="270"/>
      <c r="AB94" s="272" t="str">
        <f t="shared" si="5"/>
        <v>TantalumMitsui Mining &amp; Smelting</v>
      </c>
    </row>
    <row r="95" spans="1:28" s="271" customFormat="1" ht="63.75">
      <c r="A95" s="347"/>
      <c r="B95" s="349" t="s">
        <v>1252</v>
      </c>
      <c r="C95" s="348" t="s">
        <v>52</v>
      </c>
      <c r="D95" s="349" t="s">
        <v>52</v>
      </c>
      <c r="E95" s="349" t="s">
        <v>1223</v>
      </c>
      <c r="F95" s="349" t="s">
        <v>852</v>
      </c>
      <c r="G95" s="349" t="s">
        <v>15503</v>
      </c>
      <c r="H95" s="217">
        <v>0</v>
      </c>
      <c r="I95" s="218" t="s">
        <v>1974</v>
      </c>
      <c r="J95" s="218" t="s">
        <v>1975</v>
      </c>
      <c r="K95" s="267"/>
      <c r="L95" s="267"/>
      <c r="M95" s="267"/>
      <c r="N95" s="267"/>
      <c r="O95" s="267"/>
      <c r="P95" s="219"/>
      <c r="Q95" s="268"/>
      <c r="R95" s="216" t="str">
        <f ca="1">IF(ISERROR($V95),"",OFFSET('Smelter Look-up'!$C$4,$V95-4,0)&amp;"")</f>
        <v>NPM Silmet AS</v>
      </c>
      <c r="S95" s="224" t="str">
        <f t="shared" ca="1" si="3"/>
        <v>EE</v>
      </c>
      <c r="T95" s="224" t="str">
        <f ca="1">IF(B95="","",IF(ISERROR(MATCH($J95,SorP!$B$1:$B$6230,0)),"",INDIRECT("'SorP'!$A$"&amp;MATCH($J95,SorP!$B$1:$B$6230,0))))</f>
        <v>EE-44</v>
      </c>
      <c r="U95" s="239"/>
      <c r="V95" s="269">
        <f>IF(C95="",NA(),MATCH($B95&amp;$C95,'Smelter Look-up'!$J:$J,0))</f>
        <v>324</v>
      </c>
      <c r="W95" s="270"/>
      <c r="X95" s="270">
        <f t="shared" si="4"/>
        <v>0</v>
      </c>
      <c r="Y95" s="270"/>
      <c r="Z95" s="270"/>
      <c r="AB95" s="272" t="str">
        <f t="shared" si="5"/>
        <v>TantalumMolycorp Silmet A.S.</v>
      </c>
    </row>
    <row r="96" spans="1:28" s="271" customFormat="1" ht="102">
      <c r="A96" s="347"/>
      <c r="B96" s="349" t="s">
        <v>1252</v>
      </c>
      <c r="C96" s="348" t="s">
        <v>1147</v>
      </c>
      <c r="D96" s="349" t="s">
        <v>1147</v>
      </c>
      <c r="E96" s="349" t="s">
        <v>1220</v>
      </c>
      <c r="F96" s="349" t="s">
        <v>853</v>
      </c>
      <c r="G96" s="349" t="s">
        <v>15503</v>
      </c>
      <c r="H96" s="217">
        <v>0</v>
      </c>
      <c r="I96" s="218" t="s">
        <v>1976</v>
      </c>
      <c r="J96" s="218" t="s">
        <v>15576</v>
      </c>
      <c r="K96" s="267"/>
      <c r="L96" s="267"/>
      <c r="M96" s="267"/>
      <c r="N96" s="267"/>
      <c r="O96" s="267"/>
      <c r="P96" s="219"/>
      <c r="Q96" s="268"/>
      <c r="R96" s="216" t="str">
        <f ca="1">IF(ISERROR($V96),"",OFFSET('Smelter Look-up'!$C$4,$V96-4,0)&amp;"")</f>
        <v>Ningxia Orient Tantalum Industry Co., Ltd.</v>
      </c>
      <c r="S96" s="224" t="str">
        <f t="shared" ca="1" si="3"/>
        <v>CN</v>
      </c>
      <c r="T96" s="224" t="str">
        <f ca="1">IF(B96="","",IF(ISERROR(MATCH($J96,SorP!$B$1:$B$6230,0)),"",INDIRECT("'SorP'!$A$"&amp;MATCH($J96,SorP!$B$1:$B$6230,0))))</f>
        <v/>
      </c>
      <c r="U96" s="239"/>
      <c r="V96" s="269">
        <f>IF(C96="",NA(),MATCH($B96&amp;$C96,'Smelter Look-up'!$J:$J,0))</f>
        <v>326</v>
      </c>
      <c r="W96" s="270"/>
      <c r="X96" s="270">
        <f t="shared" si="4"/>
        <v>0</v>
      </c>
      <c r="Y96" s="270"/>
      <c r="Z96" s="270"/>
      <c r="AB96" s="272" t="str">
        <f t="shared" si="5"/>
        <v>TantalumNingxia Orient Tantalum Industry Co., Ltd.</v>
      </c>
    </row>
    <row r="97" spans="1:28" s="271" customFormat="1" ht="63.75">
      <c r="A97" s="347"/>
      <c r="B97" s="349" t="s">
        <v>1252</v>
      </c>
      <c r="C97" s="348" t="s">
        <v>1240</v>
      </c>
      <c r="D97" s="349" t="s">
        <v>1510</v>
      </c>
      <c r="E97" s="349" t="s">
        <v>999</v>
      </c>
      <c r="F97" s="349" t="s">
        <v>856</v>
      </c>
      <c r="G97" s="349" t="s">
        <v>15503</v>
      </c>
      <c r="H97" s="217">
        <v>0</v>
      </c>
      <c r="I97" s="218" t="s">
        <v>1979</v>
      </c>
      <c r="J97" s="218" t="s">
        <v>15577</v>
      </c>
      <c r="K97" s="267"/>
      <c r="L97" s="267"/>
      <c r="M97" s="267"/>
      <c r="N97" s="267"/>
      <c r="O97" s="267"/>
      <c r="P97" s="219"/>
      <c r="Q97" s="268"/>
      <c r="R97" s="216" t="str">
        <f ca="1">IF(ISERROR($V97),"",OFFSET('Smelter Look-up'!$C$4,$V97-4,0)&amp;"")</f>
        <v>Solikamsk Magnesium Works OAO</v>
      </c>
      <c r="S97" s="224" t="str">
        <f t="shared" ca="1" si="3"/>
        <v>RU</v>
      </c>
      <c r="T97" s="224" t="str">
        <f ca="1">IF(B97="","",IF(ISERROR(MATCH($J97,SorP!$B$1:$B$6230,0)),"",INDIRECT("'SorP'!$A$"&amp;MATCH($J97,SorP!$B$1:$B$6230,0))))</f>
        <v/>
      </c>
      <c r="U97" s="239"/>
      <c r="V97" s="269">
        <f>IF(C97="",NA(),MATCH($B97&amp;$C97,'Smelter Look-up'!$J:$J,0))</f>
        <v>338</v>
      </c>
      <c r="W97" s="270"/>
      <c r="X97" s="270">
        <f t="shared" si="4"/>
        <v>0</v>
      </c>
      <c r="Y97" s="270"/>
      <c r="Z97" s="270"/>
      <c r="AB97" s="272" t="str">
        <f t="shared" si="5"/>
        <v>TantalumSolikamsk Metal Works</v>
      </c>
    </row>
    <row r="98" spans="1:28" s="271" customFormat="1" ht="51">
      <c r="A98" s="347"/>
      <c r="B98" s="349" t="s">
        <v>1252</v>
      </c>
      <c r="C98" s="348" t="s">
        <v>931</v>
      </c>
      <c r="D98" s="349" t="s">
        <v>931</v>
      </c>
      <c r="E98" s="349" t="s">
        <v>1228</v>
      </c>
      <c r="F98" s="349" t="s">
        <v>857</v>
      </c>
      <c r="G98" s="349" t="s">
        <v>15503</v>
      </c>
      <c r="H98" s="217">
        <v>0</v>
      </c>
      <c r="I98" s="218" t="s">
        <v>1980</v>
      </c>
      <c r="J98" s="218" t="s">
        <v>1788</v>
      </c>
      <c r="K98" s="267"/>
      <c r="L98" s="267"/>
      <c r="M98" s="267"/>
      <c r="N98" s="267"/>
      <c r="O98" s="267"/>
      <c r="P98" s="219"/>
      <c r="Q98" s="268"/>
      <c r="R98" s="216" t="str">
        <f ca="1">IF(ISERROR($V98),"",OFFSET('Smelter Look-up'!$C$4,$V98-4,0)&amp;"")</f>
        <v>Taki Chemical Co., Ltd.</v>
      </c>
      <c r="S98" s="224" t="str">
        <f t="shared" ca="1" si="3"/>
        <v>JP</v>
      </c>
      <c r="T98" s="224" t="str">
        <f ca="1">IF(B98="","",IF(ISERROR(MATCH($J98,SorP!$B$1:$B$6230,0)),"",INDIRECT("'SorP'!$A$"&amp;MATCH($J98,SorP!$B$1:$B$6230,0))))</f>
        <v>JP-28</v>
      </c>
      <c r="U98" s="239"/>
      <c r="V98" s="269">
        <f>IF(C98="",NA(),MATCH($B98&amp;$C98,'Smelter Look-up'!$J:$J,0))</f>
        <v>340</v>
      </c>
      <c r="W98" s="270"/>
      <c r="X98" s="270">
        <f t="shared" si="4"/>
        <v>0</v>
      </c>
      <c r="Y98" s="270"/>
      <c r="Z98" s="270"/>
      <c r="AB98" s="272" t="str">
        <f t="shared" si="5"/>
        <v>TantalumTaki Chemicals</v>
      </c>
    </row>
    <row r="99" spans="1:28" s="271" customFormat="1" ht="25.5">
      <c r="A99" s="347"/>
      <c r="B99" s="349" t="s">
        <v>1252</v>
      </c>
      <c r="C99" s="348" t="s">
        <v>15578</v>
      </c>
      <c r="D99" s="349" t="s">
        <v>15578</v>
      </c>
      <c r="E99" s="349" t="s">
        <v>15525</v>
      </c>
      <c r="F99" s="349" t="s">
        <v>858</v>
      </c>
      <c r="G99" s="349" t="s">
        <v>15503</v>
      </c>
      <c r="H99" s="217" t="s">
        <v>15506</v>
      </c>
      <c r="I99" s="218" t="s">
        <v>15506</v>
      </c>
      <c r="J99" s="218" t="s">
        <v>15506</v>
      </c>
      <c r="K99" s="267"/>
      <c r="L99" s="267"/>
      <c r="M99" s="267"/>
      <c r="N99" s="267"/>
      <c r="O99" s="267"/>
      <c r="P99" s="219"/>
      <c r="Q99" s="268"/>
      <c r="R99" s="216" t="str">
        <f ca="1">IF(ISERROR($V99),"",OFFSET('Smelter Look-up'!$C$4,$V99-4,0)&amp;"")</f>
        <v/>
      </c>
      <c r="S99" s="224" t="str">
        <f t="shared" ca="1" si="3"/>
        <v>Unknown</v>
      </c>
      <c r="T99" s="224" t="str">
        <f ca="1">IF(B99="","",IF(ISERROR(MATCH($J99,SorP!$B$1:$B$6230,0)),"",INDIRECT("'SorP'!$A$"&amp;MATCH($J99,SorP!$B$1:$B$6230,0))))</f>
        <v/>
      </c>
      <c r="U99" s="239"/>
      <c r="V99" s="269" t="e">
        <f>IF(C99="",NA(),MATCH($B99&amp;$C99,'Smelter Look-up'!$J:$J,0))</f>
        <v>#N/A</v>
      </c>
      <c r="W99" s="270"/>
      <c r="X99" s="270">
        <f t="shared" si="4"/>
        <v>0</v>
      </c>
      <c r="Y99" s="270"/>
      <c r="Z99" s="270"/>
      <c r="AB99" s="272" t="str">
        <f t="shared" si="5"/>
        <v>TantalumTelex</v>
      </c>
    </row>
    <row r="100" spans="1:28" s="271" customFormat="1" ht="25.5">
      <c r="A100" s="347"/>
      <c r="B100" s="349" t="s">
        <v>1252</v>
      </c>
      <c r="C100" s="348" t="s">
        <v>15579</v>
      </c>
      <c r="D100" s="349" t="s">
        <v>15579</v>
      </c>
      <c r="E100" s="349" t="s">
        <v>1229</v>
      </c>
      <c r="F100" s="349" t="s">
        <v>859</v>
      </c>
      <c r="G100" s="349" t="s">
        <v>15503</v>
      </c>
      <c r="H100" s="217">
        <v>0</v>
      </c>
      <c r="I100" s="218" t="s">
        <v>1844</v>
      </c>
      <c r="J100" s="218" t="s">
        <v>15580</v>
      </c>
      <c r="K100" s="267"/>
      <c r="L100" s="267"/>
      <c r="M100" s="267"/>
      <c r="N100" s="267"/>
      <c r="O100" s="267"/>
      <c r="P100" s="219"/>
      <c r="Q100" s="268"/>
      <c r="R100" s="216" t="str">
        <f ca="1">IF(ISERROR($V100),"",OFFSET('Smelter Look-up'!$C$4,$V100-4,0)&amp;"")</f>
        <v>Ulba Metallurgical Plant JSC</v>
      </c>
      <c r="S100" s="224" t="str">
        <f t="shared" ca="1" si="3"/>
        <v>KZ</v>
      </c>
      <c r="T100" s="224" t="str">
        <f ca="1">IF(B100="","",IF(ISERROR(MATCH($J100,SorP!$B$1:$B$6230,0)),"",INDIRECT("'SorP'!$A$"&amp;MATCH($J100,SorP!$B$1:$B$6230,0))))</f>
        <v/>
      </c>
      <c r="U100" s="239"/>
      <c r="V100" s="269">
        <f>IF(C100="",NA(),MATCH($B100&amp;$C100,'Smelter Look-up'!$J:$J,0))</f>
        <v>342</v>
      </c>
      <c r="W100" s="270"/>
      <c r="X100" s="270">
        <f t="shared" si="4"/>
        <v>0</v>
      </c>
      <c r="Y100" s="270"/>
      <c r="Z100" s="270"/>
      <c r="AB100" s="272" t="str">
        <f t="shared" si="5"/>
        <v>TantalumUlba</v>
      </c>
    </row>
    <row r="101" spans="1:28" s="271" customFormat="1" ht="63.75">
      <c r="A101" s="347"/>
      <c r="B101" s="349" t="s">
        <v>1252</v>
      </c>
      <c r="C101" s="348" t="s">
        <v>15581</v>
      </c>
      <c r="D101" s="349" t="s">
        <v>15581</v>
      </c>
      <c r="E101" s="349" t="s">
        <v>1220</v>
      </c>
      <c r="F101" s="349" t="s">
        <v>15582</v>
      </c>
      <c r="G101" s="349" t="s">
        <v>15503</v>
      </c>
      <c r="H101" s="217" t="s">
        <v>15506</v>
      </c>
      <c r="I101" s="218" t="s">
        <v>15506</v>
      </c>
      <c r="J101" s="218" t="s">
        <v>15506</v>
      </c>
      <c r="K101" s="267"/>
      <c r="L101" s="267"/>
      <c r="M101" s="267"/>
      <c r="N101" s="267"/>
      <c r="O101" s="267"/>
      <c r="P101" s="219"/>
      <c r="Q101" s="268"/>
      <c r="R101" s="216" t="str">
        <f ca="1">IF(ISERROR($V101),"",OFFSET('Smelter Look-up'!$C$4,$V101-4,0)&amp;"")</f>
        <v/>
      </c>
      <c r="S101" s="224" t="str">
        <f t="shared" ca="1" si="3"/>
        <v>CN</v>
      </c>
      <c r="T101" s="224" t="str">
        <f ca="1">IF(B101="","",IF(ISERROR(MATCH($J101,SorP!$B$1:$B$6230,0)),"",INDIRECT("'SorP'!$A$"&amp;MATCH($J101,SorP!$B$1:$B$6230,0))))</f>
        <v/>
      </c>
      <c r="U101" s="239"/>
      <c r="V101" s="269" t="e">
        <f>IF(C101="",NA(),MATCH($B101&amp;$C101,'Smelter Look-up'!$J:$J,0))</f>
        <v>#N/A</v>
      </c>
      <c r="W101" s="270"/>
      <c r="X101" s="270">
        <f t="shared" si="4"/>
        <v>0</v>
      </c>
      <c r="Y101" s="270"/>
      <c r="Z101" s="270"/>
      <c r="AB101" s="272" t="str">
        <f t="shared" si="5"/>
        <v>TantalumZhuzhou Cement Carbide</v>
      </c>
    </row>
    <row r="102" spans="1:28" s="271" customFormat="1" ht="20.25">
      <c r="A102" s="347"/>
      <c r="B102" s="349" t="s">
        <v>1251</v>
      </c>
      <c r="C102" s="348" t="s">
        <v>53</v>
      </c>
      <c r="D102" s="349" t="s">
        <v>53</v>
      </c>
      <c r="E102" s="349" t="s">
        <v>15525</v>
      </c>
      <c r="F102" s="349" t="s">
        <v>860</v>
      </c>
      <c r="G102" s="349" t="s">
        <v>15503</v>
      </c>
      <c r="H102" s="217">
        <v>0</v>
      </c>
      <c r="I102" s="218" t="s">
        <v>2008</v>
      </c>
      <c r="J102" s="218" t="s">
        <v>1983</v>
      </c>
      <c r="K102" s="267"/>
      <c r="L102" s="267"/>
      <c r="M102" s="267"/>
      <c r="N102" s="267"/>
      <c r="O102" s="267"/>
      <c r="P102" s="219"/>
      <c r="Q102" s="268"/>
      <c r="R102" s="216" t="str">
        <f ca="1">IF(ISERROR($V102),"",OFFSET('Smelter Look-up'!$C$4,$V102-4,0)&amp;"")</f>
        <v>Alpha</v>
      </c>
      <c r="S102" s="224" t="str">
        <f t="shared" ca="1" si="3"/>
        <v>Unknown</v>
      </c>
      <c r="T102" s="224" t="str">
        <f ca="1">IF(B102="","",IF(ISERROR(MATCH($J102,SorP!$B$1:$B$6230,0)),"",INDIRECT("'SorP'!$A$"&amp;MATCH($J102,SorP!$B$1:$B$6230,0))))</f>
        <v>US-PA</v>
      </c>
      <c r="U102" s="239"/>
      <c r="V102" s="269">
        <f>IF(C102="",NA(),MATCH($B102&amp;$C102,'Smelter Look-up'!$J:$J,0))</f>
        <v>350</v>
      </c>
      <c r="W102" s="270"/>
      <c r="X102" s="270">
        <f t="shared" si="4"/>
        <v>0</v>
      </c>
      <c r="Y102" s="270"/>
      <c r="Z102" s="270"/>
      <c r="AB102" s="272" t="str">
        <f t="shared" si="5"/>
        <v>TinAlpha</v>
      </c>
    </row>
    <row r="103" spans="1:28" s="271" customFormat="1" ht="63.75">
      <c r="A103" s="347"/>
      <c r="B103" s="349" t="s">
        <v>1251</v>
      </c>
      <c r="C103" s="348" t="s">
        <v>1457</v>
      </c>
      <c r="D103" s="349" t="s">
        <v>1457</v>
      </c>
      <c r="E103" s="349" t="s">
        <v>1220</v>
      </c>
      <c r="F103" s="349" t="s">
        <v>870</v>
      </c>
      <c r="G103" s="349" t="s">
        <v>15503</v>
      </c>
      <c r="H103" s="217">
        <v>0</v>
      </c>
      <c r="I103" s="218" t="s">
        <v>2026</v>
      </c>
      <c r="J103" s="218" t="s">
        <v>15583</v>
      </c>
      <c r="K103" s="267"/>
      <c r="L103" s="267"/>
      <c r="M103" s="267"/>
      <c r="N103" s="267"/>
      <c r="O103" s="267"/>
      <c r="P103" s="219"/>
      <c r="Q103" s="268"/>
      <c r="R103" s="216" t="str">
        <f ca="1">IF(ISERROR($V103),"",OFFSET('Smelter Look-up'!$C$4,$V103-4,0)&amp;"")</f>
        <v>China Tin Group Co., Ltd.</v>
      </c>
      <c r="S103" s="224" t="str">
        <f t="shared" ca="1" si="3"/>
        <v>CN</v>
      </c>
      <c r="T103" s="224" t="str">
        <f ca="1">IF(B103="","",IF(ISERROR(MATCH($J103,SorP!$B$1:$B$6230,0)),"",INDIRECT("'SorP'!$A$"&amp;MATCH($J103,SorP!$B$1:$B$6230,0))))</f>
        <v/>
      </c>
      <c r="U103" s="239"/>
      <c r="V103" s="269">
        <f>IF(C103="",NA(),MATCH($B103&amp;$C103,'Smelter Look-up'!$J:$J,0))</f>
        <v>362</v>
      </c>
      <c r="W103" s="270"/>
      <c r="X103" s="270">
        <f t="shared" si="4"/>
        <v>0</v>
      </c>
      <c r="Y103" s="270"/>
      <c r="Z103" s="270"/>
      <c r="AB103" s="272" t="str">
        <f t="shared" si="5"/>
        <v>TinChina Tin Group Co., Ltd.</v>
      </c>
    </row>
    <row r="104" spans="1:28" s="271" customFormat="1" ht="38.25">
      <c r="A104" s="347"/>
      <c r="B104" s="349" t="s">
        <v>1251</v>
      </c>
      <c r="C104" s="348" t="s">
        <v>15584</v>
      </c>
      <c r="D104" s="349" t="s">
        <v>15584</v>
      </c>
      <c r="E104" s="349" t="s">
        <v>1216</v>
      </c>
      <c r="F104" s="349" t="s">
        <v>15585</v>
      </c>
      <c r="G104" s="349" t="s">
        <v>15503</v>
      </c>
      <c r="H104" s="217">
        <v>0</v>
      </c>
      <c r="I104" s="218" t="s">
        <v>2014</v>
      </c>
      <c r="J104" s="218" t="s">
        <v>15586</v>
      </c>
      <c r="K104" s="267"/>
      <c r="L104" s="267"/>
      <c r="M104" s="267"/>
      <c r="N104" s="267"/>
      <c r="O104" s="267"/>
      <c r="P104" s="219"/>
      <c r="Q104" s="268"/>
      <c r="R104" s="216" t="str">
        <f ca="1">IF(ISERROR($V104),"",OFFSET('Smelter Look-up'!$C$4,$V104-4,0)&amp;"")</f>
        <v/>
      </c>
      <c r="S104" s="224" t="str">
        <f t="shared" ca="1" si="3"/>
        <v>BR</v>
      </c>
      <c r="T104" s="224" t="str">
        <f ca="1">IF(B104="","",IF(ISERROR(MATCH($J104,SorP!$B$1:$B$6230,0)),"",INDIRECT("'SorP'!$A$"&amp;MATCH($J104,SorP!$B$1:$B$6230,0))))</f>
        <v/>
      </c>
      <c r="U104" s="239"/>
      <c r="V104" s="269" t="e">
        <f>IF(C104="",NA(),MATCH($B104&amp;$C104,'Smelter Look-up'!$J:$J,0))</f>
        <v>#N/A</v>
      </c>
      <c r="W104" s="270"/>
      <c r="X104" s="270">
        <f t="shared" si="4"/>
        <v>0</v>
      </c>
      <c r="Y104" s="270"/>
      <c r="Z104" s="270"/>
      <c r="AB104" s="272" t="str">
        <f t="shared" si="5"/>
        <v>TinCooper Santa</v>
      </c>
    </row>
    <row r="105" spans="1:28" s="271" customFormat="1" ht="38.25">
      <c r="A105" s="347"/>
      <c r="B105" s="349" t="s">
        <v>1251</v>
      </c>
      <c r="C105" s="348" t="s">
        <v>15587</v>
      </c>
      <c r="D105" s="349" t="s">
        <v>15587</v>
      </c>
      <c r="E105" s="349" t="s">
        <v>1225</v>
      </c>
      <c r="F105" s="349" t="s">
        <v>15588</v>
      </c>
      <c r="G105" s="349" t="s">
        <v>15503</v>
      </c>
      <c r="H105" s="217">
        <v>0</v>
      </c>
      <c r="I105" s="218" t="s">
        <v>15589</v>
      </c>
      <c r="J105" s="218" t="s">
        <v>15590</v>
      </c>
      <c r="K105" s="267"/>
      <c r="L105" s="267"/>
      <c r="M105" s="267"/>
      <c r="N105" s="267"/>
      <c r="O105" s="267"/>
      <c r="P105" s="219"/>
      <c r="Q105" s="268"/>
      <c r="R105" s="216" t="str">
        <f ca="1">IF(ISERROR($V105),"",OFFSET('Smelter Look-up'!$C$4,$V105-4,0)&amp;"")</f>
        <v/>
      </c>
      <c r="S105" s="224" t="str">
        <f t="shared" ca="1" si="3"/>
        <v>ID</v>
      </c>
      <c r="T105" s="224" t="str">
        <f ca="1">IF(B105="","",IF(ISERROR(MATCH($J105,SorP!$B$1:$B$6230,0)),"",INDIRECT("'SorP'!$A$"&amp;MATCH($J105,SorP!$B$1:$B$6230,0))))</f>
        <v/>
      </c>
      <c r="U105" s="239"/>
      <c r="V105" s="269" t="e">
        <f>IF(C105="",NA(),MATCH($B105&amp;$C105,'Smelter Look-up'!$J:$J,0))</f>
        <v>#N/A</v>
      </c>
      <c r="W105" s="270"/>
      <c r="X105" s="270">
        <f t="shared" si="4"/>
        <v>0</v>
      </c>
      <c r="Y105" s="270"/>
      <c r="Z105" s="270"/>
      <c r="AB105" s="272" t="str">
        <f t="shared" si="5"/>
        <v>TinCV JusTindo</v>
      </c>
    </row>
    <row r="106" spans="1:28" s="271" customFormat="1" ht="38.25">
      <c r="A106" s="347"/>
      <c r="B106" s="349" t="s">
        <v>1251</v>
      </c>
      <c r="C106" s="348" t="s">
        <v>15591</v>
      </c>
      <c r="D106" s="349" t="s">
        <v>15591</v>
      </c>
      <c r="E106" s="349" t="s">
        <v>1225</v>
      </c>
      <c r="F106" s="349" t="s">
        <v>15592</v>
      </c>
      <c r="G106" s="349" t="s">
        <v>15503</v>
      </c>
      <c r="H106" s="217" t="s">
        <v>15506</v>
      </c>
      <c r="I106" s="218" t="s">
        <v>15506</v>
      </c>
      <c r="J106" s="218" t="s">
        <v>15506</v>
      </c>
      <c r="K106" s="267"/>
      <c r="L106" s="267"/>
      <c r="M106" s="267"/>
      <c r="N106" s="267"/>
      <c r="O106" s="267"/>
      <c r="P106" s="219"/>
      <c r="Q106" s="268"/>
      <c r="R106" s="216" t="str">
        <f ca="1">IF(ISERROR($V106),"",OFFSET('Smelter Look-up'!$C$4,$V106-4,0)&amp;"")</f>
        <v/>
      </c>
      <c r="S106" s="224" t="str">
        <f t="shared" ca="1" si="3"/>
        <v>ID</v>
      </c>
      <c r="T106" s="224" t="str">
        <f ca="1">IF(B106="","",IF(ISERROR(MATCH($J106,SorP!$B$1:$B$6230,0)),"",INDIRECT("'SorP'!$A$"&amp;MATCH($J106,SorP!$B$1:$B$6230,0))))</f>
        <v/>
      </c>
      <c r="U106" s="239"/>
      <c r="V106" s="269" t="e">
        <f>IF(C106="",NA(),MATCH($B106&amp;$C106,'Smelter Look-up'!$J:$J,0))</f>
        <v>#N/A</v>
      </c>
      <c r="W106" s="270"/>
      <c r="X106" s="270">
        <f t="shared" si="4"/>
        <v>0</v>
      </c>
      <c r="Y106" s="270"/>
      <c r="Z106" s="270"/>
      <c r="AB106" s="272" t="str">
        <f t="shared" si="5"/>
        <v>TinCV Makmur Jaya</v>
      </c>
    </row>
    <row r="107" spans="1:28" s="271" customFormat="1" ht="38.25">
      <c r="A107" s="347"/>
      <c r="B107" s="349" t="s">
        <v>1251</v>
      </c>
      <c r="C107" s="348" t="s">
        <v>2545</v>
      </c>
      <c r="D107" s="349" t="s">
        <v>2545</v>
      </c>
      <c r="E107" s="349" t="s">
        <v>1225</v>
      </c>
      <c r="F107" s="349" t="s">
        <v>1518</v>
      </c>
      <c r="G107" s="349" t="s">
        <v>15503</v>
      </c>
      <c r="H107" s="217">
        <v>0</v>
      </c>
      <c r="I107" s="218" t="s">
        <v>3108</v>
      </c>
      <c r="J107" s="218" t="s">
        <v>15590</v>
      </c>
      <c r="K107" s="267"/>
      <c r="L107" s="267"/>
      <c r="M107" s="267"/>
      <c r="N107" s="267"/>
      <c r="O107" s="267"/>
      <c r="P107" s="219"/>
      <c r="Q107" s="268"/>
      <c r="R107" s="216" t="str">
        <f ca="1">IF(ISERROR($V107),"",OFFSET('Smelter Look-up'!$C$4,$V107-4,0)&amp;"")</f>
        <v>PT Aries Kencana Sejahtera</v>
      </c>
      <c r="S107" s="224" t="str">
        <f t="shared" ca="1" si="3"/>
        <v>ID</v>
      </c>
      <c r="T107" s="224" t="str">
        <f ca="1">IF(B107="","",IF(ISERROR(MATCH($J107,SorP!$B$1:$B$6230,0)),"",INDIRECT("'SorP'!$A$"&amp;MATCH($J107,SorP!$B$1:$B$6230,0))))</f>
        <v/>
      </c>
      <c r="U107" s="239"/>
      <c r="V107" s="269">
        <f>IF(C107="",NA(),MATCH($B107&amp;$C107,'Smelter Look-up'!$J:$J,0))</f>
        <v>371</v>
      </c>
      <c r="W107" s="270"/>
      <c r="X107" s="270">
        <f t="shared" si="4"/>
        <v>0</v>
      </c>
      <c r="Y107" s="270"/>
      <c r="Z107" s="270"/>
      <c r="AB107" s="272" t="str">
        <f t="shared" si="5"/>
        <v>TinCV Nurjanah</v>
      </c>
    </row>
    <row r="108" spans="1:28" s="271" customFormat="1" ht="51">
      <c r="A108" s="347"/>
      <c r="B108" s="349" t="s">
        <v>1251</v>
      </c>
      <c r="C108" s="348" t="s">
        <v>955</v>
      </c>
      <c r="D108" s="349" t="s">
        <v>955</v>
      </c>
      <c r="E108" s="349" t="s">
        <v>1225</v>
      </c>
      <c r="F108" s="349" t="s">
        <v>861</v>
      </c>
      <c r="G108" s="349" t="s">
        <v>15503</v>
      </c>
      <c r="H108" s="217">
        <v>0</v>
      </c>
      <c r="I108" s="218" t="s">
        <v>2016</v>
      </c>
      <c r="J108" s="218" t="s">
        <v>15590</v>
      </c>
      <c r="K108" s="267"/>
      <c r="L108" s="267"/>
      <c r="M108" s="267"/>
      <c r="N108" s="267"/>
      <c r="O108" s="267"/>
      <c r="P108" s="219"/>
      <c r="Q108" s="268"/>
      <c r="R108" s="216" t="str">
        <f ca="1">IF(ISERROR($V108),"",OFFSET('Smelter Look-up'!$C$4,$V108-4,0)&amp;"")</f>
        <v>PT Premium Tin Indonesia</v>
      </c>
      <c r="S108" s="224" t="str">
        <f t="shared" ca="1" si="3"/>
        <v>ID</v>
      </c>
      <c r="T108" s="224" t="str">
        <f ca="1">IF(B108="","",IF(ISERROR(MATCH($J108,SorP!$B$1:$B$6230,0)),"",INDIRECT("'SorP'!$A$"&amp;MATCH($J108,SorP!$B$1:$B$6230,0))))</f>
        <v/>
      </c>
      <c r="U108" s="239"/>
      <c r="V108" s="269">
        <f>IF(C108="",NA(),MATCH($B108&amp;$C108,'Smelter Look-up'!$J:$J,0))</f>
        <v>372</v>
      </c>
      <c r="W108" s="270"/>
      <c r="X108" s="270">
        <f t="shared" si="4"/>
        <v>0</v>
      </c>
      <c r="Y108" s="270"/>
      <c r="Z108" s="270"/>
      <c r="AB108" s="272" t="str">
        <f t="shared" si="5"/>
        <v>TinCV Serumpun Sebalai</v>
      </c>
    </row>
    <row r="109" spans="1:28" s="271" customFormat="1" ht="38.25">
      <c r="A109" s="347"/>
      <c r="B109" s="349" t="s">
        <v>1251</v>
      </c>
      <c r="C109" s="348" t="s">
        <v>956</v>
      </c>
      <c r="D109" s="349" t="s">
        <v>956</v>
      </c>
      <c r="E109" s="349" t="s">
        <v>1225</v>
      </c>
      <c r="F109" s="349" t="s">
        <v>862</v>
      </c>
      <c r="G109" s="349" t="s">
        <v>15503</v>
      </c>
      <c r="H109" s="217">
        <v>0</v>
      </c>
      <c r="I109" s="218" t="s">
        <v>2017</v>
      </c>
      <c r="J109" s="218" t="s">
        <v>15590</v>
      </c>
      <c r="K109" s="267"/>
      <c r="L109" s="267"/>
      <c r="M109" s="267"/>
      <c r="N109" s="267"/>
      <c r="O109" s="267"/>
      <c r="P109" s="219"/>
      <c r="Q109" s="268"/>
      <c r="R109" s="216" t="str">
        <f ca="1">IF(ISERROR($V109),"",OFFSET('Smelter Look-up'!$C$4,$V109-4,0)&amp;"")</f>
        <v>CV United Smelting</v>
      </c>
      <c r="S109" s="224" t="str">
        <f t="shared" ca="1" si="3"/>
        <v>ID</v>
      </c>
      <c r="T109" s="224" t="str">
        <f ca="1">IF(B109="","",IF(ISERROR(MATCH($J109,SorP!$B$1:$B$6230,0)),"",INDIRECT("'SorP'!$A$"&amp;MATCH($J109,SorP!$B$1:$B$6230,0))))</f>
        <v/>
      </c>
      <c r="U109" s="239"/>
      <c r="V109" s="269">
        <f>IF(C109="",NA(),MATCH($B109&amp;$C109,'Smelter Look-up'!$J:$J,0))</f>
        <v>374</v>
      </c>
      <c r="W109" s="270"/>
      <c r="X109" s="270">
        <f t="shared" si="4"/>
        <v>0</v>
      </c>
      <c r="Y109" s="270"/>
      <c r="Z109" s="270"/>
      <c r="AB109" s="272" t="str">
        <f t="shared" si="5"/>
        <v>TinCV United Smelting</v>
      </c>
    </row>
    <row r="110" spans="1:28" s="271" customFormat="1" ht="25.5">
      <c r="A110" s="347"/>
      <c r="B110" s="349" t="s">
        <v>1251</v>
      </c>
      <c r="C110" s="348" t="s">
        <v>957</v>
      </c>
      <c r="D110" s="349" t="s">
        <v>957</v>
      </c>
      <c r="E110" s="349" t="s">
        <v>15593</v>
      </c>
      <c r="F110" s="349" t="s">
        <v>863</v>
      </c>
      <c r="G110" s="349" t="s">
        <v>15503</v>
      </c>
      <c r="H110" s="217">
        <v>0</v>
      </c>
      <c r="I110" s="218" t="s">
        <v>2019</v>
      </c>
      <c r="J110" s="218" t="s">
        <v>15594</v>
      </c>
      <c r="K110" s="267"/>
      <c r="L110" s="267"/>
      <c r="M110" s="267"/>
      <c r="N110" s="267"/>
      <c r="O110" s="267"/>
      <c r="P110" s="219"/>
      <c r="Q110" s="268"/>
      <c r="R110" s="216" t="str">
        <f ca="1">IF(ISERROR($V110),"",OFFSET('Smelter Look-up'!$C$4,$V110-4,0)&amp;"")</f>
        <v>EM Vinto</v>
      </c>
      <c r="S110" s="224" t="str">
        <f t="shared" ca="1" si="3"/>
        <v>Unknown</v>
      </c>
      <c r="T110" s="224" t="str">
        <f ca="1">IF(B110="","",IF(ISERROR(MATCH($J110,SorP!$B$1:$B$6230,0)),"",INDIRECT("'SorP'!$A$"&amp;MATCH($J110,SorP!$B$1:$B$6230,0))))</f>
        <v/>
      </c>
      <c r="U110" s="239"/>
      <c r="V110" s="269">
        <f>IF(C110="",NA(),MATCH($B110&amp;$C110,'Smelter Look-up'!$J:$J,0))</f>
        <v>380</v>
      </c>
      <c r="W110" s="270"/>
      <c r="X110" s="270">
        <f t="shared" si="4"/>
        <v>0</v>
      </c>
      <c r="Y110" s="270"/>
      <c r="Z110" s="270"/>
      <c r="AB110" s="272" t="str">
        <f t="shared" si="5"/>
        <v>TinEM Vinto</v>
      </c>
    </row>
    <row r="111" spans="1:28" s="271" customFormat="1" ht="25.5">
      <c r="A111" s="347"/>
      <c r="B111" s="349" t="s">
        <v>1251</v>
      </c>
      <c r="C111" s="348" t="s">
        <v>926</v>
      </c>
      <c r="D111" s="349" t="s">
        <v>926</v>
      </c>
      <c r="E111" s="349" t="s">
        <v>998</v>
      </c>
      <c r="F111" s="349" t="s">
        <v>865</v>
      </c>
      <c r="G111" s="349" t="s">
        <v>15503</v>
      </c>
      <c r="H111" s="217">
        <v>0</v>
      </c>
      <c r="I111" s="218" t="s">
        <v>2022</v>
      </c>
      <c r="J111" s="218" t="s">
        <v>15595</v>
      </c>
      <c r="K111" s="267"/>
      <c r="L111" s="267"/>
      <c r="M111" s="267"/>
      <c r="N111" s="267"/>
      <c r="O111" s="267"/>
      <c r="P111" s="219"/>
      <c r="Q111" s="268"/>
      <c r="R111" s="216" t="str">
        <f ca="1">IF(ISERROR($V111),"",OFFSET('Smelter Look-up'!$C$4,$V111-4,0)&amp;"")</f>
        <v>Fenix Metals</v>
      </c>
      <c r="S111" s="224" t="str">
        <f t="shared" ca="1" si="3"/>
        <v>PL</v>
      </c>
      <c r="T111" s="224" t="str">
        <f ca="1">IF(B111="","",IF(ISERROR(MATCH($J111,SorP!$B$1:$B$6230,0)),"",INDIRECT("'SorP'!$A$"&amp;MATCH($J111,SorP!$B$1:$B$6230,0))))</f>
        <v/>
      </c>
      <c r="U111" s="239"/>
      <c r="V111" s="269">
        <f>IF(C111="",NA(),MATCH($B111&amp;$C111,'Smelter Look-up'!$J:$J,0))</f>
        <v>386</v>
      </c>
      <c r="W111" s="270"/>
      <c r="X111" s="270">
        <f t="shared" si="4"/>
        <v>0</v>
      </c>
      <c r="Y111" s="270"/>
      <c r="Z111" s="270"/>
      <c r="AB111" s="272" t="str">
        <f t="shared" si="5"/>
        <v>TinFenix Metals</v>
      </c>
    </row>
    <row r="112" spans="1:28" s="271" customFormat="1" ht="89.25">
      <c r="A112" s="347"/>
      <c r="B112" s="349" t="s">
        <v>1251</v>
      </c>
      <c r="C112" s="348" t="s">
        <v>15596</v>
      </c>
      <c r="D112" s="349" t="s">
        <v>15596</v>
      </c>
      <c r="E112" s="349" t="s">
        <v>1220</v>
      </c>
      <c r="F112" s="349" t="s">
        <v>866</v>
      </c>
      <c r="G112" s="349" t="s">
        <v>15503</v>
      </c>
      <c r="H112" s="217" t="s">
        <v>15506</v>
      </c>
      <c r="I112" s="218" t="s">
        <v>15506</v>
      </c>
      <c r="J112" s="218" t="s">
        <v>15506</v>
      </c>
      <c r="K112" s="267"/>
      <c r="L112" s="267"/>
      <c r="M112" s="267"/>
      <c r="N112" s="267"/>
      <c r="O112" s="267"/>
      <c r="P112" s="219"/>
      <c r="Q112" s="268"/>
      <c r="R112" s="216" t="str">
        <f ca="1">IF(ISERROR($V112),"",OFFSET('Smelter Look-up'!$C$4,$V112-4,0)&amp;"")</f>
        <v/>
      </c>
      <c r="S112" s="224" t="str">
        <f t="shared" ca="1" si="3"/>
        <v>CN</v>
      </c>
      <c r="T112" s="224" t="str">
        <f ca="1">IF(B112="","",IF(ISERROR(MATCH($J112,SorP!$B$1:$B$6230,0)),"",INDIRECT("'SorP'!$A$"&amp;MATCH($J112,SorP!$B$1:$B$6230,0))))</f>
        <v/>
      </c>
      <c r="U112" s="239"/>
      <c r="V112" s="269" t="e">
        <f>IF(C112="",NA(),MATCH($B112&amp;$C112,'Smelter Look-up'!$J:$J,0))</f>
        <v>#N/A</v>
      </c>
      <c r="W112" s="270"/>
      <c r="X112" s="270">
        <f t="shared" si="4"/>
        <v>0</v>
      </c>
      <c r="Y112" s="270"/>
      <c r="Z112" s="270"/>
      <c r="AB112" s="272" t="str">
        <f t="shared" si="5"/>
        <v>TinGejiu Non-Ferrous Metal Processing Co. Ltd.</v>
      </c>
    </row>
    <row r="113" spans="1:28" s="271" customFormat="1" ht="25.5">
      <c r="A113" s="347"/>
      <c r="B113" s="349" t="s">
        <v>1251</v>
      </c>
      <c r="C113" s="348" t="s">
        <v>958</v>
      </c>
      <c r="D113" s="349" t="s">
        <v>958</v>
      </c>
      <c r="E113" s="349" t="s">
        <v>1220</v>
      </c>
      <c r="F113" s="349" t="s">
        <v>867</v>
      </c>
      <c r="G113" s="349" t="s">
        <v>15503</v>
      </c>
      <c r="H113" s="217">
        <v>0</v>
      </c>
      <c r="I113" s="218" t="s">
        <v>3109</v>
      </c>
      <c r="J113" s="218" t="s">
        <v>15515</v>
      </c>
      <c r="K113" s="267"/>
      <c r="L113" s="267"/>
      <c r="M113" s="267"/>
      <c r="N113" s="267"/>
      <c r="O113" s="267"/>
      <c r="P113" s="219"/>
      <c r="Q113" s="268"/>
      <c r="R113" s="216" t="str">
        <f ca="1">IF(ISERROR($V113),"",OFFSET('Smelter Look-up'!$C$4,$V113-4,0)&amp;"")</f>
        <v>Gejiu Zili Mining And Metallurgy Co., Ltd.</v>
      </c>
      <c r="S113" s="224" t="str">
        <f t="shared" ca="1" si="3"/>
        <v>CN</v>
      </c>
      <c r="T113" s="224" t="str">
        <f ca="1">IF(B113="","",IF(ISERROR(MATCH($J113,SorP!$B$1:$B$6230,0)),"",INDIRECT("'SorP'!$A$"&amp;MATCH($J113,SorP!$B$1:$B$6230,0))))</f>
        <v/>
      </c>
      <c r="U113" s="239"/>
      <c r="V113" s="269">
        <f>IF(C113="",NA(),MATCH($B113&amp;$C113,'Smelter Look-up'!$J:$J,0))</f>
        <v>395</v>
      </c>
      <c r="W113" s="270"/>
      <c r="X113" s="270">
        <f t="shared" si="4"/>
        <v>0</v>
      </c>
      <c r="Y113" s="270"/>
      <c r="Z113" s="270"/>
      <c r="AB113" s="272" t="str">
        <f t="shared" si="5"/>
        <v>TinGejiu Zi-Li</v>
      </c>
    </row>
    <row r="114" spans="1:28" s="271" customFormat="1" ht="89.25">
      <c r="A114" s="347"/>
      <c r="B114" s="349" t="s">
        <v>1251</v>
      </c>
      <c r="C114" s="348" t="s">
        <v>613</v>
      </c>
      <c r="D114" s="349" t="s">
        <v>1570</v>
      </c>
      <c r="E114" s="349" t="s">
        <v>1220</v>
      </c>
      <c r="F114" s="349" t="s">
        <v>869</v>
      </c>
      <c r="G114" s="349" t="s">
        <v>15503</v>
      </c>
      <c r="H114" s="217">
        <v>0</v>
      </c>
      <c r="I114" s="218" t="s">
        <v>3109</v>
      </c>
      <c r="J114" s="218" t="s">
        <v>15515</v>
      </c>
      <c r="K114" s="267"/>
      <c r="L114" s="267"/>
      <c r="M114" s="267"/>
      <c r="N114" s="267"/>
      <c r="O114" s="267"/>
      <c r="P114" s="219"/>
      <c r="Q114" s="268"/>
      <c r="R114" s="216" t="str">
        <f ca="1">IF(ISERROR($V114),"",OFFSET('Smelter Look-up'!$C$4,$V114-4,0)&amp;"")</f>
        <v>Gejiu Kai Meng Industry and Trade LLC</v>
      </c>
      <c r="S114" s="224" t="str">
        <f t="shared" ca="1" si="3"/>
        <v>CN</v>
      </c>
      <c r="T114" s="224" t="str">
        <f ca="1">IF(B114="","",IF(ISERROR(MATCH($J114,SorP!$B$1:$B$6230,0)),"",INDIRECT("'SorP'!$A$"&amp;MATCH($J114,SorP!$B$1:$B$6230,0))))</f>
        <v/>
      </c>
      <c r="U114" s="239"/>
      <c r="V114" s="269">
        <f>IF(C114="",NA(),MATCH($B114&amp;$C114,'Smelter Look-up'!$J:$J,0))</f>
        <v>412</v>
      </c>
      <c r="W114" s="270"/>
      <c r="X114" s="270">
        <f t="shared" si="4"/>
        <v>0</v>
      </c>
      <c r="Y114" s="270"/>
      <c r="Z114" s="270"/>
      <c r="AB114" s="272" t="str">
        <f t="shared" si="5"/>
        <v>TinKai Unita Trade Limited Liability Company</v>
      </c>
    </row>
    <row r="115" spans="1:28" s="271" customFormat="1" ht="63.75">
      <c r="A115" s="347"/>
      <c r="B115" s="349" t="s">
        <v>1251</v>
      </c>
      <c r="C115" s="348" t="s">
        <v>15597</v>
      </c>
      <c r="D115" s="349" t="s">
        <v>15597</v>
      </c>
      <c r="E115" s="349" t="s">
        <v>1220</v>
      </c>
      <c r="F115" s="349" t="s">
        <v>15598</v>
      </c>
      <c r="G115" s="349" t="s">
        <v>15503</v>
      </c>
      <c r="H115" s="217" t="s">
        <v>15506</v>
      </c>
      <c r="I115" s="218" t="s">
        <v>15506</v>
      </c>
      <c r="J115" s="218" t="s">
        <v>15506</v>
      </c>
      <c r="K115" s="267"/>
      <c r="L115" s="267"/>
      <c r="M115" s="267"/>
      <c r="N115" s="267"/>
      <c r="O115" s="267"/>
      <c r="P115" s="219"/>
      <c r="Q115" s="268"/>
      <c r="R115" s="216" t="str">
        <f ca="1">IF(ISERROR($V115),"",OFFSET('Smelter Look-up'!$C$4,$V115-4,0)&amp;"")</f>
        <v/>
      </c>
      <c r="S115" s="224" t="str">
        <f t="shared" ca="1" si="3"/>
        <v>CN</v>
      </c>
      <c r="T115" s="224" t="str">
        <f ca="1">IF(B115="","",IF(ISERROR(MATCH($J115,SorP!$B$1:$B$6230,0)),"",INDIRECT("'SorP'!$A$"&amp;MATCH($J115,SorP!$B$1:$B$6230,0))))</f>
        <v/>
      </c>
      <c r="U115" s="239"/>
      <c r="V115" s="269" t="e">
        <f>IF(C115="",NA(),MATCH($B115&amp;$C115,'Smelter Look-up'!$J:$J,0))</f>
        <v>#N/A</v>
      </c>
      <c r="W115" s="270"/>
      <c r="X115" s="270">
        <f t="shared" si="4"/>
        <v>0</v>
      </c>
      <c r="Y115" s="270"/>
      <c r="Z115" s="270"/>
      <c r="AB115" s="272" t="str">
        <f t="shared" si="5"/>
        <v>TinLinwu Xianggui Smelter Co</v>
      </c>
    </row>
    <row r="116" spans="1:28" s="271" customFormat="1" ht="76.5">
      <c r="A116" s="347"/>
      <c r="B116" s="349" t="s">
        <v>1251</v>
      </c>
      <c r="C116" s="348" t="s">
        <v>15599</v>
      </c>
      <c r="D116" s="349" t="s">
        <v>15599</v>
      </c>
      <c r="E116" s="349" t="s">
        <v>1216</v>
      </c>
      <c r="F116" s="349" t="s">
        <v>149</v>
      </c>
      <c r="G116" s="349" t="s">
        <v>15503</v>
      </c>
      <c r="H116" s="217" t="s">
        <v>15506</v>
      </c>
      <c r="I116" s="218" t="s">
        <v>15506</v>
      </c>
      <c r="J116" s="218" t="s">
        <v>15506</v>
      </c>
      <c r="K116" s="267"/>
      <c r="L116" s="267"/>
      <c r="M116" s="267"/>
      <c r="N116" s="267"/>
      <c r="O116" s="267"/>
      <c r="P116" s="219"/>
      <c r="Q116" s="268"/>
      <c r="R116" s="216" t="str">
        <f ca="1">IF(ISERROR($V116),"",OFFSET('Smelter Look-up'!$C$4,$V116-4,0)&amp;"")</f>
        <v/>
      </c>
      <c r="S116" s="224" t="str">
        <f t="shared" ca="1" si="3"/>
        <v>BR</v>
      </c>
      <c r="T116" s="224" t="str">
        <f ca="1">IF(B116="","",IF(ISERROR(MATCH($J116,SorP!$B$1:$B$6230,0)),"",INDIRECT("'SorP'!$A$"&amp;MATCH($J116,SorP!$B$1:$B$6230,0))))</f>
        <v/>
      </c>
      <c r="U116" s="239"/>
      <c r="V116" s="269" t="e">
        <f>IF(C116="",NA(),MATCH($B116&amp;$C116,'Smelter Look-up'!$J:$J,0))</f>
        <v>#N/A</v>
      </c>
      <c r="W116" s="270"/>
      <c r="X116" s="270">
        <f t="shared" si="4"/>
        <v>0</v>
      </c>
      <c r="Y116" s="270"/>
      <c r="Z116" s="270"/>
      <c r="AB116" s="272" t="str">
        <f t="shared" si="5"/>
        <v>TinMagnu's Minerais Metais e Ligas LTDA</v>
      </c>
    </row>
    <row r="117" spans="1:28" s="271" customFormat="1" ht="76.5">
      <c r="A117" s="347"/>
      <c r="B117" s="349" t="s">
        <v>1251</v>
      </c>
      <c r="C117" s="348" t="s">
        <v>934</v>
      </c>
      <c r="D117" s="349" t="s">
        <v>934</v>
      </c>
      <c r="E117" s="349" t="s">
        <v>1235</v>
      </c>
      <c r="F117" s="349" t="s">
        <v>871</v>
      </c>
      <c r="G117" s="349" t="s">
        <v>15503</v>
      </c>
      <c r="H117" s="217">
        <v>0</v>
      </c>
      <c r="I117" s="218" t="s">
        <v>2031</v>
      </c>
      <c r="J117" s="218" t="s">
        <v>15600</v>
      </c>
      <c r="K117" s="267"/>
      <c r="L117" s="267"/>
      <c r="M117" s="267"/>
      <c r="N117" s="267"/>
      <c r="O117" s="267"/>
      <c r="P117" s="219"/>
      <c r="Q117" s="268"/>
      <c r="R117" s="216" t="str">
        <f ca="1">IF(ISERROR($V117),"",OFFSET('Smelter Look-up'!$C$4,$V117-4,0)&amp;"")</f>
        <v>Malaysia Smelting Corporation (MSC)</v>
      </c>
      <c r="S117" s="224" t="str">
        <f t="shared" ca="1" si="3"/>
        <v>MY</v>
      </c>
      <c r="T117" s="224" t="str">
        <f ca="1">IF(B117="","",IF(ISERROR(MATCH($J117,SorP!$B$1:$B$6230,0)),"",INDIRECT("'SorP'!$A$"&amp;MATCH($J117,SorP!$B$1:$B$6230,0))))</f>
        <v/>
      </c>
      <c r="U117" s="239"/>
      <c r="V117" s="269">
        <f>IF(C117="",NA(),MATCH($B117&amp;$C117,'Smelter Look-up'!$J:$J,0))</f>
        <v>418</v>
      </c>
      <c r="W117" s="270"/>
      <c r="X117" s="270">
        <f t="shared" si="4"/>
        <v>0</v>
      </c>
      <c r="Y117" s="270"/>
      <c r="Z117" s="270"/>
      <c r="AB117" s="272" t="str">
        <f t="shared" si="5"/>
        <v>TinMalaysia Smelting Corporation (MSC)</v>
      </c>
    </row>
    <row r="118" spans="1:28" s="271" customFormat="1" ht="51">
      <c r="A118" s="347"/>
      <c r="B118" s="349" t="s">
        <v>1251</v>
      </c>
      <c r="C118" s="348" t="s">
        <v>15601</v>
      </c>
      <c r="D118" s="349" t="s">
        <v>15601</v>
      </c>
      <c r="E118" s="349" t="s">
        <v>1215</v>
      </c>
      <c r="F118" s="349" t="s">
        <v>15602</v>
      </c>
      <c r="G118" s="349" t="s">
        <v>15503</v>
      </c>
      <c r="H118" s="217" t="s">
        <v>15506</v>
      </c>
      <c r="I118" s="218" t="s">
        <v>15506</v>
      </c>
      <c r="J118" s="218" t="s">
        <v>15506</v>
      </c>
      <c r="K118" s="267"/>
      <c r="L118" s="267"/>
      <c r="M118" s="267"/>
      <c r="N118" s="267"/>
      <c r="O118" s="267"/>
      <c r="P118" s="219"/>
      <c r="Q118" s="268"/>
      <c r="R118" s="216" t="str">
        <f ca="1">IF(ISERROR($V118),"",OFFSET('Smelter Look-up'!$C$4,$V118-4,0)&amp;"")</f>
        <v/>
      </c>
      <c r="S118" s="224" t="str">
        <f t="shared" ca="1" si="3"/>
        <v>BE</v>
      </c>
      <c r="T118" s="224" t="str">
        <f ca="1">IF(B118="","",IF(ISERROR(MATCH($J118,SorP!$B$1:$B$6230,0)),"",INDIRECT("'SorP'!$A$"&amp;MATCH($J118,SorP!$B$1:$B$6230,0))))</f>
        <v/>
      </c>
      <c r="U118" s="239"/>
      <c r="V118" s="269" t="e">
        <f>IF(C118="",NA(),MATCH($B118&amp;$C118,'Smelter Look-up'!$J:$J,0))</f>
        <v>#N/A</v>
      </c>
      <c r="W118" s="270"/>
      <c r="X118" s="270">
        <f t="shared" si="4"/>
        <v>0</v>
      </c>
      <c r="Y118" s="270"/>
      <c r="Z118" s="270"/>
      <c r="AB118" s="272" t="str">
        <f t="shared" si="5"/>
        <v>TinMetallo Chimique</v>
      </c>
    </row>
    <row r="119" spans="1:28" s="271" customFormat="1" ht="51">
      <c r="A119" s="347"/>
      <c r="B119" s="349" t="s">
        <v>1251</v>
      </c>
      <c r="C119" s="348" t="s">
        <v>1150</v>
      </c>
      <c r="D119" s="349" t="s">
        <v>1150</v>
      </c>
      <c r="E119" s="349" t="s">
        <v>1216</v>
      </c>
      <c r="F119" s="349" t="s">
        <v>872</v>
      </c>
      <c r="G119" s="349" t="s">
        <v>15503</v>
      </c>
      <c r="H119" s="217">
        <v>0</v>
      </c>
      <c r="I119" s="218" t="s">
        <v>2034</v>
      </c>
      <c r="J119" s="218" t="s">
        <v>1916</v>
      </c>
      <c r="K119" s="267"/>
      <c r="L119" s="267"/>
      <c r="M119" s="267"/>
      <c r="N119" s="267"/>
      <c r="O119" s="267"/>
      <c r="P119" s="219"/>
      <c r="Q119" s="268"/>
      <c r="R119" s="216" t="str">
        <f ca="1">IF(ISERROR($V119),"",OFFSET('Smelter Look-up'!$C$4,$V119-4,0)&amp;"")</f>
        <v>Mineracao Taboca S.A.</v>
      </c>
      <c r="S119" s="224" t="str">
        <f t="shared" ca="1" si="3"/>
        <v>BR</v>
      </c>
      <c r="T119" s="224" t="str">
        <f ca="1">IF(B119="","",IF(ISERROR(MATCH($J119,SorP!$B$1:$B$6230,0)),"",INDIRECT("'SorP'!$A$"&amp;MATCH($J119,SorP!$B$1:$B$6230,0))))</f>
        <v>BR-SP</v>
      </c>
      <c r="U119" s="239"/>
      <c r="V119" s="269">
        <f>IF(C119="",NA(),MATCH($B119&amp;$C119,'Smelter Look-up'!$J:$J,0))</f>
        <v>426</v>
      </c>
      <c r="W119" s="270"/>
      <c r="X119" s="270">
        <f t="shared" si="4"/>
        <v>0</v>
      </c>
      <c r="Y119" s="270"/>
      <c r="Z119" s="270"/>
      <c r="AB119" s="272" t="str">
        <f t="shared" si="5"/>
        <v>TinMineração Taboca S.A.</v>
      </c>
    </row>
    <row r="120" spans="1:28" s="271" customFormat="1" ht="25.5">
      <c r="A120" s="347"/>
      <c r="B120" s="349" t="s">
        <v>1251</v>
      </c>
      <c r="C120" s="348" t="s">
        <v>1151</v>
      </c>
      <c r="D120" s="349" t="s">
        <v>1151</v>
      </c>
      <c r="E120" s="349" t="s">
        <v>996</v>
      </c>
      <c r="F120" s="349" t="s">
        <v>873</v>
      </c>
      <c r="G120" s="349" t="s">
        <v>15503</v>
      </c>
      <c r="H120" s="217">
        <v>0</v>
      </c>
      <c r="I120" s="218" t="s">
        <v>2036</v>
      </c>
      <c r="J120" s="218" t="s">
        <v>2037</v>
      </c>
      <c r="K120" s="267"/>
      <c r="L120" s="267"/>
      <c r="M120" s="267"/>
      <c r="N120" s="267"/>
      <c r="O120" s="267"/>
      <c r="P120" s="219"/>
      <c r="Q120" s="268"/>
      <c r="R120" s="216" t="str">
        <f ca="1">IF(ISERROR($V120),"",OFFSET('Smelter Look-up'!$C$4,$V120-4,0)&amp;"")</f>
        <v>Minsur</v>
      </c>
      <c r="S120" s="224" t="str">
        <f t="shared" ca="1" si="3"/>
        <v>PE</v>
      </c>
      <c r="T120" s="224" t="str">
        <f ca="1">IF(B120="","",IF(ISERROR(MATCH($J120,SorP!$B$1:$B$6230,0)),"",INDIRECT("'SorP'!$A$"&amp;MATCH($J120,SorP!$B$1:$B$6230,0))))</f>
        <v>PE-ICA</v>
      </c>
      <c r="U120" s="239"/>
      <c r="V120" s="269">
        <f>IF(C120="",NA(),MATCH($B120&amp;$C120,'Smelter Look-up'!$J:$J,0))</f>
        <v>428</v>
      </c>
      <c r="W120" s="270"/>
      <c r="X120" s="270">
        <f t="shared" si="4"/>
        <v>0</v>
      </c>
      <c r="Y120" s="270"/>
      <c r="Z120" s="270"/>
      <c r="AB120" s="272" t="str">
        <f t="shared" si="5"/>
        <v>TinMinsur</v>
      </c>
    </row>
    <row r="121" spans="1:28" s="271" customFormat="1" ht="76.5">
      <c r="A121" s="347"/>
      <c r="B121" s="349" t="s">
        <v>1251</v>
      </c>
      <c r="C121" s="348" t="s">
        <v>1285</v>
      </c>
      <c r="D121" s="349" t="s">
        <v>1285</v>
      </c>
      <c r="E121" s="349" t="s">
        <v>1228</v>
      </c>
      <c r="F121" s="349" t="s">
        <v>874</v>
      </c>
      <c r="G121" s="349" t="s">
        <v>15503</v>
      </c>
      <c r="H121" s="217">
        <v>0</v>
      </c>
      <c r="I121" s="218" t="s">
        <v>2039</v>
      </c>
      <c r="J121" s="218" t="s">
        <v>1788</v>
      </c>
      <c r="K121" s="267"/>
      <c r="L121" s="267"/>
      <c r="M121" s="267"/>
      <c r="N121" s="267"/>
      <c r="O121" s="267"/>
      <c r="P121" s="219"/>
      <c r="Q121" s="268"/>
      <c r="R121" s="216" t="str">
        <f ca="1">IF(ISERROR($V121),"",OFFSET('Smelter Look-up'!$C$4,$V121-4,0)&amp;"")</f>
        <v>Mitsubishi Materials Corporation</v>
      </c>
      <c r="S121" s="224" t="str">
        <f t="shared" ca="1" si="3"/>
        <v>JP</v>
      </c>
      <c r="T121" s="224" t="str">
        <f ca="1">IF(B121="","",IF(ISERROR(MATCH($J121,SorP!$B$1:$B$6230,0)),"",INDIRECT("'SorP'!$A$"&amp;MATCH($J121,SorP!$B$1:$B$6230,0))))</f>
        <v>JP-28</v>
      </c>
      <c r="U121" s="239"/>
      <c r="V121" s="269">
        <f>IF(C121="",NA(),MATCH($B121&amp;$C121,'Smelter Look-up'!$J:$J,0))</f>
        <v>429</v>
      </c>
      <c r="W121" s="270"/>
      <c r="X121" s="270">
        <f t="shared" si="4"/>
        <v>0</v>
      </c>
      <c r="Y121" s="270"/>
      <c r="Z121" s="270"/>
      <c r="AB121" s="272" t="str">
        <f t="shared" si="5"/>
        <v>TinMitsubishi Materials Corporation</v>
      </c>
    </row>
    <row r="122" spans="1:28" s="271" customFormat="1" ht="63.75">
      <c r="A122" s="347"/>
      <c r="B122" s="349" t="s">
        <v>1251</v>
      </c>
      <c r="C122" s="348" t="s">
        <v>15603</v>
      </c>
      <c r="D122" s="349" t="s">
        <v>15603</v>
      </c>
      <c r="E122" s="349" t="s">
        <v>999</v>
      </c>
      <c r="F122" s="349" t="s">
        <v>15604</v>
      </c>
      <c r="G122" s="349" t="s">
        <v>15503</v>
      </c>
      <c r="H122" s="217" t="s">
        <v>15506</v>
      </c>
      <c r="I122" s="218" t="s">
        <v>15506</v>
      </c>
      <c r="J122" s="218" t="s">
        <v>15506</v>
      </c>
      <c r="K122" s="267"/>
      <c r="L122" s="267"/>
      <c r="M122" s="267"/>
      <c r="N122" s="267"/>
      <c r="O122" s="267"/>
      <c r="P122" s="219"/>
      <c r="Q122" s="268"/>
      <c r="R122" s="216" t="str">
        <f ca="1">IF(ISERROR($V122),"",OFFSET('Smelter Look-up'!$C$4,$V122-4,0)&amp;"")</f>
        <v/>
      </c>
      <c r="S122" s="224" t="str">
        <f t="shared" ca="1" si="3"/>
        <v>RU</v>
      </c>
      <c r="T122" s="224" t="str">
        <f ca="1">IF(B122="","",IF(ISERROR(MATCH($J122,SorP!$B$1:$B$6230,0)),"",INDIRECT("'SorP'!$A$"&amp;MATCH($J122,SorP!$B$1:$B$6230,0))))</f>
        <v/>
      </c>
      <c r="U122" s="239"/>
      <c r="V122" s="269" t="e">
        <f>IF(C122="",NA(),MATCH($B122&amp;$C122,'Smelter Look-up'!$J:$J,0))</f>
        <v>#N/A</v>
      </c>
      <c r="W122" s="270"/>
      <c r="X122" s="270">
        <f t="shared" si="4"/>
        <v>0</v>
      </c>
      <c r="Y122" s="270"/>
      <c r="Z122" s="270"/>
      <c r="AB122" s="272" t="str">
        <f t="shared" si="5"/>
        <v>TinNovosibirsk Integrated Tin Works</v>
      </c>
    </row>
    <row r="123" spans="1:28" s="271" customFormat="1" ht="76.5">
      <c r="A123" s="347"/>
      <c r="B123" s="349" t="s">
        <v>1251</v>
      </c>
      <c r="C123" s="348" t="s">
        <v>875</v>
      </c>
      <c r="D123" s="349" t="s">
        <v>875</v>
      </c>
      <c r="E123" s="349" t="s">
        <v>1004</v>
      </c>
      <c r="F123" s="349" t="s">
        <v>876</v>
      </c>
      <c r="G123" s="349" t="s">
        <v>15503</v>
      </c>
      <c r="H123" s="217">
        <v>0</v>
      </c>
      <c r="I123" s="218" t="s">
        <v>2970</v>
      </c>
      <c r="J123" s="218" t="s">
        <v>15605</v>
      </c>
      <c r="K123" s="267"/>
      <c r="L123" s="267"/>
      <c r="M123" s="267"/>
      <c r="N123" s="267"/>
      <c r="O123" s="267"/>
      <c r="P123" s="219"/>
      <c r="Q123" s="268"/>
      <c r="R123" s="216" t="str">
        <f ca="1">IF(ISERROR($V123),"",OFFSET('Smelter Look-up'!$C$4,$V123-4,0)&amp;"")</f>
        <v>O.M. Manufacturing (Thailand) Co., Ltd.</v>
      </c>
      <c r="S123" s="224" t="str">
        <f t="shared" ca="1" si="3"/>
        <v>TH</v>
      </c>
      <c r="T123" s="224" t="str">
        <f ca="1">IF(B123="","",IF(ISERROR(MATCH($J123,SorP!$B$1:$B$6230,0)),"",INDIRECT("'SorP'!$A$"&amp;MATCH($J123,SorP!$B$1:$B$6230,0))))</f>
        <v/>
      </c>
      <c r="U123" s="239"/>
      <c r="V123" s="269">
        <f>IF(C123="",NA(),MATCH($B123&amp;$C123,'Smelter Look-up'!$J:$J,0))</f>
        <v>435</v>
      </c>
      <c r="W123" s="270"/>
      <c r="X123" s="270">
        <f t="shared" si="4"/>
        <v>0</v>
      </c>
      <c r="Y123" s="270"/>
      <c r="Z123" s="270"/>
      <c r="AB123" s="272" t="str">
        <f t="shared" si="5"/>
        <v>TinO.M. Manufacturing (Thailand) Co., Ltd.</v>
      </c>
    </row>
    <row r="124" spans="1:28" s="271" customFormat="1" ht="25.5">
      <c r="A124" s="347"/>
      <c r="B124" s="349" t="s">
        <v>1251</v>
      </c>
      <c r="C124" s="348" t="s">
        <v>2546</v>
      </c>
      <c r="D124" s="349" t="s">
        <v>2546</v>
      </c>
      <c r="E124" s="349" t="s">
        <v>15593</v>
      </c>
      <c r="F124" s="349" t="s">
        <v>877</v>
      </c>
      <c r="G124" s="349" t="s">
        <v>15503</v>
      </c>
      <c r="H124" s="217">
        <v>0</v>
      </c>
      <c r="I124" s="218" t="s">
        <v>2019</v>
      </c>
      <c r="J124" s="218" t="s">
        <v>15594</v>
      </c>
      <c r="K124" s="267"/>
      <c r="L124" s="267"/>
      <c r="M124" s="267"/>
      <c r="N124" s="267"/>
      <c r="O124" s="267"/>
      <c r="P124" s="219"/>
      <c r="Q124" s="268"/>
      <c r="R124" s="216" t="str">
        <f ca="1">IF(ISERROR($V124),"",OFFSET('Smelter Look-up'!$C$4,$V124-4,0)&amp;"")</f>
        <v>Operaciones Metalurgicas S.A.</v>
      </c>
      <c r="S124" s="224" t="str">
        <f t="shared" ca="1" si="3"/>
        <v>Unknown</v>
      </c>
      <c r="T124" s="224" t="str">
        <f ca="1">IF(B124="","",IF(ISERROR(MATCH($J124,SorP!$B$1:$B$6230,0)),"",INDIRECT("'SorP'!$A$"&amp;MATCH($J124,SorP!$B$1:$B$6230,0))))</f>
        <v/>
      </c>
      <c r="U124" s="239"/>
      <c r="V124" s="269">
        <f>IF(C124="",NA(),MATCH($B124&amp;$C124,'Smelter Look-up'!$J:$J,0))</f>
        <v>437</v>
      </c>
      <c r="W124" s="270"/>
      <c r="X124" s="270">
        <f t="shared" si="4"/>
        <v>0</v>
      </c>
      <c r="Y124" s="270"/>
      <c r="Z124" s="270"/>
      <c r="AB124" s="272" t="str">
        <f t="shared" si="5"/>
        <v>TinOMSA</v>
      </c>
    </row>
    <row r="125" spans="1:28" s="271" customFormat="1" ht="63.75">
      <c r="A125" s="347"/>
      <c r="B125" s="349" t="s">
        <v>1251</v>
      </c>
      <c r="C125" s="348" t="s">
        <v>959</v>
      </c>
      <c r="D125" s="349" t="s">
        <v>959</v>
      </c>
      <c r="E125" s="349" t="s">
        <v>1225</v>
      </c>
      <c r="F125" s="349" t="s">
        <v>878</v>
      </c>
      <c r="G125" s="349" t="s">
        <v>15503</v>
      </c>
      <c r="H125" s="217">
        <v>0</v>
      </c>
      <c r="I125" s="218" t="s">
        <v>2015</v>
      </c>
      <c r="J125" s="218" t="s">
        <v>15590</v>
      </c>
      <c r="K125" s="267"/>
      <c r="L125" s="267"/>
      <c r="M125" s="267"/>
      <c r="N125" s="267"/>
      <c r="O125" s="267"/>
      <c r="P125" s="219"/>
      <c r="Q125" s="268"/>
      <c r="R125" s="216" t="str">
        <f ca="1">IF(ISERROR($V125),"",OFFSET('Smelter Look-up'!$C$4,$V125-4,0)&amp;"")</f>
        <v>PT Artha Cipta Langgeng</v>
      </c>
      <c r="S125" s="224" t="str">
        <f t="shared" ca="1" si="3"/>
        <v>ID</v>
      </c>
      <c r="T125" s="224" t="str">
        <f ca="1">IF(B125="","",IF(ISERROR(MATCH($J125,SorP!$B$1:$B$6230,0)),"",INDIRECT("'SorP'!$A$"&amp;MATCH($J125,SorP!$B$1:$B$6230,0))))</f>
        <v/>
      </c>
      <c r="U125" s="239"/>
      <c r="V125" s="269">
        <f>IF(C125="",NA(),MATCH($B125&amp;$C125,'Smelter Look-up'!$J:$J,0))</f>
        <v>443</v>
      </c>
      <c r="W125" s="270"/>
      <c r="X125" s="270">
        <f t="shared" si="4"/>
        <v>0</v>
      </c>
      <c r="Y125" s="270"/>
      <c r="Z125" s="270"/>
      <c r="AB125" s="272" t="str">
        <f t="shared" si="5"/>
        <v>TinPT Artha Cipta Langgeng</v>
      </c>
    </row>
    <row r="126" spans="1:28" s="271" customFormat="1" ht="51">
      <c r="A126" s="347"/>
      <c r="B126" s="349" t="s">
        <v>1251</v>
      </c>
      <c r="C126" s="348" t="s">
        <v>960</v>
      </c>
      <c r="D126" s="349" t="s">
        <v>960</v>
      </c>
      <c r="E126" s="349" t="s">
        <v>1225</v>
      </c>
      <c r="F126" s="349" t="s">
        <v>879</v>
      </c>
      <c r="G126" s="349" t="s">
        <v>15503</v>
      </c>
      <c r="H126" s="217">
        <v>0</v>
      </c>
      <c r="I126" s="218" t="s">
        <v>2042</v>
      </c>
      <c r="J126" s="218" t="s">
        <v>15590</v>
      </c>
      <c r="K126" s="267"/>
      <c r="L126" s="267"/>
      <c r="M126" s="267"/>
      <c r="N126" s="267"/>
      <c r="O126" s="267"/>
      <c r="P126" s="219"/>
      <c r="Q126" s="268"/>
      <c r="R126" s="216" t="str">
        <f ca="1">IF(ISERROR($V126),"",OFFSET('Smelter Look-up'!$C$4,$V126-4,0)&amp;"")</f>
        <v>PT Babel Inti Perkasa</v>
      </c>
      <c r="S126" s="224" t="str">
        <f t="shared" ca="1" si="3"/>
        <v>ID</v>
      </c>
      <c r="T126" s="224" t="str">
        <f ca="1">IF(B126="","",IF(ISERROR(MATCH($J126,SorP!$B$1:$B$6230,0)),"",INDIRECT("'SorP'!$A$"&amp;MATCH($J126,SorP!$B$1:$B$6230,0))))</f>
        <v/>
      </c>
      <c r="U126" s="239"/>
      <c r="V126" s="269">
        <f>IF(C126="",NA(),MATCH($B126&amp;$C126,'Smelter Look-up'!$J:$J,0))</f>
        <v>445</v>
      </c>
      <c r="W126" s="270"/>
      <c r="X126" s="270">
        <f t="shared" si="4"/>
        <v>0</v>
      </c>
      <c r="Y126" s="270"/>
      <c r="Z126" s="270"/>
      <c r="AB126" s="272" t="str">
        <f t="shared" si="5"/>
        <v>TinPT Babel Inti Perkasa</v>
      </c>
    </row>
    <row r="127" spans="1:28" s="271" customFormat="1" ht="51">
      <c r="A127" s="347"/>
      <c r="B127" s="349" t="s">
        <v>1251</v>
      </c>
      <c r="C127" s="348" t="s">
        <v>15606</v>
      </c>
      <c r="D127" s="349" t="s">
        <v>15606</v>
      </c>
      <c r="E127" s="349" t="s">
        <v>1225</v>
      </c>
      <c r="F127" s="349" t="s">
        <v>15607</v>
      </c>
      <c r="G127" s="349" t="s">
        <v>15503</v>
      </c>
      <c r="H127" s="217" t="s">
        <v>15506</v>
      </c>
      <c r="I127" s="218" t="s">
        <v>15506</v>
      </c>
      <c r="J127" s="218" t="s">
        <v>15506</v>
      </c>
      <c r="K127" s="267"/>
      <c r="L127" s="267"/>
      <c r="M127" s="267"/>
      <c r="N127" s="267"/>
      <c r="O127" s="267"/>
      <c r="P127" s="219"/>
      <c r="Q127" s="268"/>
      <c r="R127" s="216" t="str">
        <f ca="1">IF(ISERROR($V127),"",OFFSET('Smelter Look-up'!$C$4,$V127-4,0)&amp;"")</f>
        <v/>
      </c>
      <c r="S127" s="224" t="str">
        <f t="shared" ca="1" si="3"/>
        <v>ID</v>
      </c>
      <c r="T127" s="224" t="str">
        <f ca="1">IF(B127="","",IF(ISERROR(MATCH($J127,SorP!$B$1:$B$6230,0)),"",INDIRECT("'SorP'!$A$"&amp;MATCH($J127,SorP!$B$1:$B$6230,0))))</f>
        <v/>
      </c>
      <c r="U127" s="239"/>
      <c r="V127" s="269" t="e">
        <f>IF(C127="",NA(),MATCH($B127&amp;$C127,'Smelter Look-up'!$J:$J,0))</f>
        <v>#N/A</v>
      </c>
      <c r="W127" s="270"/>
      <c r="X127" s="270">
        <f t="shared" si="4"/>
        <v>0</v>
      </c>
      <c r="Y127" s="270"/>
      <c r="Z127" s="270"/>
      <c r="AB127" s="272" t="str">
        <f t="shared" si="5"/>
        <v>TinPT Bangka Kudai Tin</v>
      </c>
    </row>
    <row r="128" spans="1:28" s="271" customFormat="1" ht="51">
      <c r="A128" s="347"/>
      <c r="B128" s="349" t="s">
        <v>1251</v>
      </c>
      <c r="C128" s="348" t="s">
        <v>15608</v>
      </c>
      <c r="D128" s="349" t="s">
        <v>15608</v>
      </c>
      <c r="E128" s="349" t="s">
        <v>1225</v>
      </c>
      <c r="F128" s="349" t="s">
        <v>15609</v>
      </c>
      <c r="G128" s="349" t="s">
        <v>15503</v>
      </c>
      <c r="H128" s="217" t="s">
        <v>15506</v>
      </c>
      <c r="I128" s="218" t="s">
        <v>15506</v>
      </c>
      <c r="J128" s="218" t="s">
        <v>15506</v>
      </c>
      <c r="K128" s="267"/>
      <c r="L128" s="267"/>
      <c r="M128" s="267"/>
      <c r="N128" s="267"/>
      <c r="O128" s="267"/>
      <c r="P128" s="219"/>
      <c r="Q128" s="268"/>
      <c r="R128" s="216" t="str">
        <f ca="1">IF(ISERROR($V128),"",OFFSET('Smelter Look-up'!$C$4,$V128-4,0)&amp;"")</f>
        <v/>
      </c>
      <c r="S128" s="224" t="str">
        <f t="shared" ca="1" si="3"/>
        <v>ID</v>
      </c>
      <c r="T128" s="224" t="str">
        <f ca="1">IF(B128="","",IF(ISERROR(MATCH($J128,SorP!$B$1:$B$6230,0)),"",INDIRECT("'SorP'!$A$"&amp;MATCH($J128,SorP!$B$1:$B$6230,0))))</f>
        <v/>
      </c>
      <c r="U128" s="239"/>
      <c r="V128" s="269" t="e">
        <f>IF(C128="",NA(),MATCH($B128&amp;$C128,'Smelter Look-up'!$J:$J,0))</f>
        <v>#N/A</v>
      </c>
      <c r="W128" s="270"/>
      <c r="X128" s="270">
        <f t="shared" si="4"/>
        <v>0</v>
      </c>
      <c r="Y128" s="270"/>
      <c r="Z128" s="270"/>
      <c r="AB128" s="272" t="str">
        <f t="shared" si="5"/>
        <v>TinPT Bangka Putra Karya</v>
      </c>
    </row>
    <row r="129" spans="1:28" s="271" customFormat="1" ht="51">
      <c r="A129" s="347"/>
      <c r="B129" s="349" t="s">
        <v>1251</v>
      </c>
      <c r="C129" s="348" t="s">
        <v>697</v>
      </c>
      <c r="D129" s="349" t="s">
        <v>697</v>
      </c>
      <c r="E129" s="349" t="s">
        <v>1225</v>
      </c>
      <c r="F129" s="349" t="s">
        <v>880</v>
      </c>
      <c r="G129" s="349" t="s">
        <v>15503</v>
      </c>
      <c r="H129" s="217">
        <v>0</v>
      </c>
      <c r="I129" s="218" t="s">
        <v>2015</v>
      </c>
      <c r="J129" s="218" t="s">
        <v>15590</v>
      </c>
      <c r="K129" s="267"/>
      <c r="L129" s="267"/>
      <c r="M129" s="267"/>
      <c r="N129" s="267"/>
      <c r="O129" s="267"/>
      <c r="P129" s="219"/>
      <c r="Q129" s="268"/>
      <c r="R129" s="216" t="str">
        <f ca="1">IF(ISERROR($V129),"",OFFSET('Smelter Look-up'!$C$4,$V129-4,0)&amp;"")</f>
        <v>PT Bangka Tin Industry</v>
      </c>
      <c r="S129" s="224" t="str">
        <f t="shared" ca="1" si="3"/>
        <v>ID</v>
      </c>
      <c r="T129" s="224" t="str">
        <f ca="1">IF(B129="","",IF(ISERROR(MATCH($J129,SorP!$B$1:$B$6230,0)),"",INDIRECT("'SorP'!$A$"&amp;MATCH($J129,SorP!$B$1:$B$6230,0))))</f>
        <v/>
      </c>
      <c r="U129" s="239"/>
      <c r="V129" s="269">
        <f>IF(C129="",NA(),MATCH($B129&amp;$C129,'Smelter Look-up'!$J:$J,0))</f>
        <v>450</v>
      </c>
      <c r="W129" s="270"/>
      <c r="X129" s="270">
        <f t="shared" si="4"/>
        <v>0</v>
      </c>
      <c r="Y129" s="270"/>
      <c r="Z129" s="270"/>
      <c r="AB129" s="272" t="str">
        <f t="shared" si="5"/>
        <v>TinPT Bangka Tin Industry</v>
      </c>
    </row>
    <row r="130" spans="1:28" s="271" customFormat="1" ht="63.75">
      <c r="A130" s="347"/>
      <c r="B130" s="349" t="s">
        <v>1251</v>
      </c>
      <c r="C130" s="348" t="s">
        <v>14250</v>
      </c>
      <c r="D130" s="349" t="s">
        <v>14250</v>
      </c>
      <c r="E130" s="349" t="s">
        <v>1225</v>
      </c>
      <c r="F130" s="349" t="s">
        <v>881</v>
      </c>
      <c r="G130" s="349" t="s">
        <v>15503</v>
      </c>
      <c r="H130" s="217">
        <v>0</v>
      </c>
      <c r="I130" s="218" t="s">
        <v>2017</v>
      </c>
      <c r="J130" s="218" t="s">
        <v>15590</v>
      </c>
      <c r="K130" s="267"/>
      <c r="L130" s="267"/>
      <c r="M130" s="267"/>
      <c r="N130" s="267"/>
      <c r="O130" s="267"/>
      <c r="P130" s="219"/>
      <c r="Q130" s="268"/>
      <c r="R130" s="216" t="str">
        <f ca="1">IF(ISERROR($V130),"",OFFSET('Smelter Look-up'!$C$4,$V130-4,0)&amp;"")</f>
        <v>PT Belitung Industri Sejahtera</v>
      </c>
      <c r="S130" s="224" t="str">
        <f t="shared" ca="1" si="3"/>
        <v>ID</v>
      </c>
      <c r="T130" s="224" t="str">
        <f ca="1">IF(B130="","",IF(ISERROR(MATCH($J130,SorP!$B$1:$B$6230,0)),"",INDIRECT("'SorP'!$A$"&amp;MATCH($J130,SorP!$B$1:$B$6230,0))))</f>
        <v/>
      </c>
      <c r="U130" s="239"/>
      <c r="V130" s="269">
        <f>IF(C130="",NA(),MATCH($B130&amp;$C130,'Smelter Look-up'!$J:$J,0))</f>
        <v>451</v>
      </c>
      <c r="W130" s="270"/>
      <c r="X130" s="270">
        <f t="shared" si="4"/>
        <v>0</v>
      </c>
      <c r="Y130" s="270"/>
      <c r="Z130" s="270"/>
      <c r="AB130" s="272" t="str">
        <f t="shared" si="5"/>
        <v>TinPT Belitung Industri Sejahtera</v>
      </c>
    </row>
    <row r="131" spans="1:28" s="271" customFormat="1" ht="38.25">
      <c r="A131" s="347"/>
      <c r="B131" s="349" t="s">
        <v>1251</v>
      </c>
      <c r="C131" s="348" t="s">
        <v>716</v>
      </c>
      <c r="D131" s="349" t="s">
        <v>716</v>
      </c>
      <c r="E131" s="349" t="s">
        <v>1225</v>
      </c>
      <c r="F131" s="349" t="s">
        <v>882</v>
      </c>
      <c r="G131" s="349" t="s">
        <v>15503</v>
      </c>
      <c r="H131" s="217">
        <v>0</v>
      </c>
      <c r="I131" s="218" t="s">
        <v>2017</v>
      </c>
      <c r="J131" s="218" t="s">
        <v>15590</v>
      </c>
      <c r="K131" s="267"/>
      <c r="L131" s="267"/>
      <c r="M131" s="267"/>
      <c r="N131" s="267"/>
      <c r="O131" s="267"/>
      <c r="P131" s="219"/>
      <c r="Q131" s="268"/>
      <c r="R131" s="216" t="str">
        <f ca="1">IF(ISERROR($V131),"",OFFSET('Smelter Look-up'!$C$4,$V131-4,0)&amp;"")</f>
        <v>PT Bukit Timah</v>
      </c>
      <c r="S131" s="224" t="str">
        <f t="shared" ca="1" si="3"/>
        <v>ID</v>
      </c>
      <c r="T131" s="224" t="str">
        <f ca="1">IF(B131="","",IF(ISERROR(MATCH($J131,SorP!$B$1:$B$6230,0)),"",INDIRECT("'SorP'!$A$"&amp;MATCH($J131,SorP!$B$1:$B$6230,0))))</f>
        <v/>
      </c>
      <c r="U131" s="239"/>
      <c r="V131" s="269">
        <f>IF(C131="",NA(),MATCH($B131&amp;$C131,'Smelter Look-up'!$J:$J,0))</f>
        <v>452</v>
      </c>
      <c r="W131" s="270"/>
      <c r="X131" s="270">
        <f t="shared" si="4"/>
        <v>0</v>
      </c>
      <c r="Y131" s="270"/>
      <c r="Z131" s="270"/>
      <c r="AB131" s="272" t="str">
        <f t="shared" si="5"/>
        <v>TinPT Bukit Timah</v>
      </c>
    </row>
    <row r="132" spans="1:28" s="271" customFormat="1" ht="38.25">
      <c r="A132" s="347"/>
      <c r="B132" s="349" t="s">
        <v>1251</v>
      </c>
      <c r="C132" s="348" t="s">
        <v>698</v>
      </c>
      <c r="D132" s="349" t="s">
        <v>698</v>
      </c>
      <c r="E132" s="349" t="s">
        <v>1225</v>
      </c>
      <c r="F132" s="349" t="s">
        <v>883</v>
      </c>
      <c r="G132" s="349" t="s">
        <v>15503</v>
      </c>
      <c r="H132" s="217">
        <v>0</v>
      </c>
      <c r="I132" s="218" t="s">
        <v>2017</v>
      </c>
      <c r="J132" s="218" t="s">
        <v>15590</v>
      </c>
      <c r="K132" s="267"/>
      <c r="L132" s="267"/>
      <c r="M132" s="267"/>
      <c r="N132" s="267"/>
      <c r="O132" s="267"/>
      <c r="P132" s="219"/>
      <c r="Q132" s="268"/>
      <c r="R132" s="216" t="str">
        <f ca="1">IF(ISERROR($V132),"",OFFSET('Smelter Look-up'!$C$4,$V132-4,0)&amp;"")</f>
        <v>PT DS Jaya Abadi</v>
      </c>
      <c r="S132" s="224" t="str">
        <f t="shared" ref="S132:S195" ca="1" si="6">IF(B132="","",IF(ISERROR(MATCH($E132,CL,0)),"Unknown",INDIRECT("'C'!$A$"&amp;MATCH($E132,CL,0)+1)))</f>
        <v>ID</v>
      </c>
      <c r="T132" s="224" t="str">
        <f ca="1">IF(B132="","",IF(ISERROR(MATCH($J132,SorP!$B$1:$B$6230,0)),"",INDIRECT("'SorP'!$A$"&amp;MATCH($J132,SorP!$B$1:$B$6230,0))))</f>
        <v/>
      </c>
      <c r="U132" s="239"/>
      <c r="V132" s="269">
        <f>IF(C132="",NA(),MATCH($B132&amp;$C132,'Smelter Look-up'!$J:$J,0))</f>
        <v>453</v>
      </c>
      <c r="W132" s="270"/>
      <c r="X132" s="270">
        <f t="shared" ref="X132:X195" si="7">IF(AND(C132="Smelter not listed",OR(LEN(D132)=0,LEN(E132)=0)),1,0)</f>
        <v>0</v>
      </c>
      <c r="Y132" s="270"/>
      <c r="Z132" s="270"/>
      <c r="AB132" s="272" t="str">
        <f t="shared" ref="AB132:AB195" si="8">B132&amp;C132</f>
        <v>TinPT DS Jaya Abadi</v>
      </c>
    </row>
    <row r="133" spans="1:28" s="271" customFormat="1" ht="51">
      <c r="A133" s="347"/>
      <c r="B133" s="349" t="s">
        <v>1251</v>
      </c>
      <c r="C133" s="348" t="s">
        <v>15610</v>
      </c>
      <c r="D133" s="349" t="s">
        <v>15610</v>
      </c>
      <c r="E133" s="349" t="s">
        <v>1225</v>
      </c>
      <c r="F133" s="349" t="s">
        <v>15611</v>
      </c>
      <c r="G133" s="349" t="s">
        <v>15503</v>
      </c>
      <c r="H133" s="217">
        <v>0</v>
      </c>
      <c r="I133" s="218" t="s">
        <v>2045</v>
      </c>
      <c r="J133" s="218" t="s">
        <v>2044</v>
      </c>
      <c r="K133" s="267"/>
      <c r="L133" s="267"/>
      <c r="M133" s="267"/>
      <c r="N133" s="267"/>
      <c r="O133" s="267"/>
      <c r="P133" s="219"/>
      <c r="Q133" s="268"/>
      <c r="R133" s="216" t="str">
        <f ca="1">IF(ISERROR($V133),"",OFFSET('Smelter Look-up'!$C$4,$V133-4,0)&amp;"")</f>
        <v/>
      </c>
      <c r="S133" s="224" t="str">
        <f t="shared" ca="1" si="6"/>
        <v>ID</v>
      </c>
      <c r="T133" s="224" t="str">
        <f ca="1">IF(B133="","",IF(ISERROR(MATCH($J133,SorP!$B$1:$B$6230,0)),"",INDIRECT("'SorP'!$A$"&amp;MATCH($J133,SorP!$B$1:$B$6230,0))))</f>
        <v>ID-KR</v>
      </c>
      <c r="U133" s="239"/>
      <c r="V133" s="269" t="e">
        <f>IF(C133="",NA(),MATCH($B133&amp;$C133,'Smelter Look-up'!$J:$J,0))</f>
        <v>#N/A</v>
      </c>
      <c r="W133" s="270"/>
      <c r="X133" s="270">
        <f t="shared" si="7"/>
        <v>0</v>
      </c>
      <c r="Y133" s="270"/>
      <c r="Z133" s="270"/>
      <c r="AB133" s="272" t="str">
        <f t="shared" si="8"/>
        <v>TinPT Eunindo Usaha Mandiri</v>
      </c>
    </row>
    <row r="134" spans="1:28" s="271" customFormat="1" ht="38.25">
      <c r="A134" s="347"/>
      <c r="B134" s="349" t="s">
        <v>1251</v>
      </c>
      <c r="C134" s="348" t="s">
        <v>699</v>
      </c>
      <c r="D134" s="349" t="s">
        <v>699</v>
      </c>
      <c r="E134" s="349" t="s">
        <v>1225</v>
      </c>
      <c r="F134" s="349" t="s">
        <v>884</v>
      </c>
      <c r="G134" s="349" t="s">
        <v>15503</v>
      </c>
      <c r="H134" s="217">
        <v>0</v>
      </c>
      <c r="I134" s="218" t="s">
        <v>2045</v>
      </c>
      <c r="J134" s="218" t="s">
        <v>2044</v>
      </c>
      <c r="K134" s="267"/>
      <c r="L134" s="267"/>
      <c r="M134" s="267"/>
      <c r="N134" s="267"/>
      <c r="O134" s="267"/>
      <c r="P134" s="219"/>
      <c r="Q134" s="268"/>
      <c r="R134" s="216" t="str">
        <f ca="1">IF(ISERROR($V134),"",OFFSET('Smelter Look-up'!$C$4,$V134-4,0)&amp;"")</f>
        <v>PT Karimun Mining</v>
      </c>
      <c r="S134" s="224" t="str">
        <f t="shared" ca="1" si="6"/>
        <v>ID</v>
      </c>
      <c r="T134" s="224" t="str">
        <f ca="1">IF(B134="","",IF(ISERROR(MATCH($J134,SorP!$B$1:$B$6230,0)),"",INDIRECT("'SorP'!$A$"&amp;MATCH($J134,SorP!$B$1:$B$6230,0))))</f>
        <v>ID-KR</v>
      </c>
      <c r="U134" s="239"/>
      <c r="V134" s="269">
        <f>IF(C134="",NA(),MATCH($B134&amp;$C134,'Smelter Look-up'!$J:$J,0))</f>
        <v>457</v>
      </c>
      <c r="W134" s="270"/>
      <c r="X134" s="270">
        <f t="shared" si="7"/>
        <v>0</v>
      </c>
      <c r="Y134" s="270"/>
      <c r="Z134" s="270"/>
      <c r="AB134" s="272" t="str">
        <f t="shared" si="8"/>
        <v>TinPT Karimun Mining</v>
      </c>
    </row>
    <row r="135" spans="1:28" s="271" customFormat="1" ht="51">
      <c r="A135" s="347"/>
      <c r="B135" s="349" t="s">
        <v>1251</v>
      </c>
      <c r="C135" s="348" t="s">
        <v>717</v>
      </c>
      <c r="D135" s="349" t="s">
        <v>717</v>
      </c>
      <c r="E135" s="349" t="s">
        <v>1225</v>
      </c>
      <c r="F135" s="349" t="s">
        <v>885</v>
      </c>
      <c r="G135" s="349" t="s">
        <v>15503</v>
      </c>
      <c r="H135" s="217">
        <v>0</v>
      </c>
      <c r="I135" s="218" t="s">
        <v>2015</v>
      </c>
      <c r="J135" s="218" t="s">
        <v>15590</v>
      </c>
      <c r="K135" s="267"/>
      <c r="L135" s="267"/>
      <c r="M135" s="267"/>
      <c r="N135" s="267"/>
      <c r="O135" s="267"/>
      <c r="P135" s="219"/>
      <c r="Q135" s="268"/>
      <c r="R135" s="216" t="str">
        <f ca="1">IF(ISERROR($V135),"",OFFSET('Smelter Look-up'!$C$4,$V135-4,0)&amp;"")</f>
        <v>PT Mitra Stania Prima</v>
      </c>
      <c r="S135" s="224" t="str">
        <f t="shared" ca="1" si="6"/>
        <v>ID</v>
      </c>
      <c r="T135" s="224" t="str">
        <f ca="1">IF(B135="","",IF(ISERROR(MATCH($J135,SorP!$B$1:$B$6230,0)),"",INDIRECT("'SorP'!$A$"&amp;MATCH($J135,SorP!$B$1:$B$6230,0))))</f>
        <v/>
      </c>
      <c r="U135" s="239"/>
      <c r="V135" s="269">
        <f>IF(C135="",NA(),MATCH($B135&amp;$C135,'Smelter Look-up'!$J:$J,0))</f>
        <v>460</v>
      </c>
      <c r="W135" s="270"/>
      <c r="X135" s="270">
        <f t="shared" si="7"/>
        <v>0</v>
      </c>
      <c r="Y135" s="270"/>
      <c r="Z135" s="270"/>
      <c r="AB135" s="272" t="str">
        <f t="shared" si="8"/>
        <v>TinPT Mitra Stania Prima</v>
      </c>
    </row>
    <row r="136" spans="1:28" s="271" customFormat="1" ht="51">
      <c r="A136" s="347"/>
      <c r="B136" s="349" t="s">
        <v>1251</v>
      </c>
      <c r="C136" s="348" t="s">
        <v>886</v>
      </c>
      <c r="D136" s="349" t="s">
        <v>886</v>
      </c>
      <c r="E136" s="349" t="s">
        <v>1225</v>
      </c>
      <c r="F136" s="349" t="s">
        <v>887</v>
      </c>
      <c r="G136" s="349" t="s">
        <v>15503</v>
      </c>
      <c r="H136" s="217">
        <v>0</v>
      </c>
      <c r="I136" s="218" t="s">
        <v>2017</v>
      </c>
      <c r="J136" s="218" t="s">
        <v>15590</v>
      </c>
      <c r="K136" s="267"/>
      <c r="L136" s="267"/>
      <c r="M136" s="267"/>
      <c r="N136" s="267"/>
      <c r="O136" s="267"/>
      <c r="P136" s="219"/>
      <c r="Q136" s="268"/>
      <c r="R136" s="216" t="str">
        <f ca="1">IF(ISERROR($V136),"",OFFSET('Smelter Look-up'!$C$4,$V136-4,0)&amp;"")</f>
        <v>PT Prima Timah Utama</v>
      </c>
      <c r="S136" s="224" t="str">
        <f t="shared" ca="1" si="6"/>
        <v>ID</v>
      </c>
      <c r="T136" s="224" t="str">
        <f ca="1">IF(B136="","",IF(ISERROR(MATCH($J136,SorP!$B$1:$B$6230,0)),"",INDIRECT("'SorP'!$A$"&amp;MATCH($J136,SorP!$B$1:$B$6230,0))))</f>
        <v/>
      </c>
      <c r="U136" s="239"/>
      <c r="V136" s="269">
        <f>IF(C136="",NA(),MATCH($B136&amp;$C136,'Smelter Look-up'!$J:$J,0))</f>
        <v>463</v>
      </c>
      <c r="W136" s="270"/>
      <c r="X136" s="270">
        <f t="shared" si="7"/>
        <v>0</v>
      </c>
      <c r="Y136" s="270"/>
      <c r="Z136" s="270"/>
      <c r="AB136" s="272" t="str">
        <f t="shared" si="8"/>
        <v>TinPT Prima Timah Utama</v>
      </c>
    </row>
    <row r="137" spans="1:28" s="271" customFormat="1" ht="51">
      <c r="A137" s="347"/>
      <c r="B137" s="349" t="s">
        <v>1251</v>
      </c>
      <c r="C137" s="348" t="s">
        <v>15612</v>
      </c>
      <c r="D137" s="349" t="s">
        <v>15612</v>
      </c>
      <c r="E137" s="349" t="s">
        <v>1225</v>
      </c>
      <c r="F137" s="349" t="s">
        <v>888</v>
      </c>
      <c r="G137" s="349" t="s">
        <v>15503</v>
      </c>
      <c r="H137" s="217">
        <v>0</v>
      </c>
      <c r="I137" s="218" t="s">
        <v>2015</v>
      </c>
      <c r="J137" s="218" t="s">
        <v>15590</v>
      </c>
      <c r="K137" s="267"/>
      <c r="L137" s="267"/>
      <c r="M137" s="267"/>
      <c r="N137" s="267"/>
      <c r="O137" s="267"/>
      <c r="P137" s="219"/>
      <c r="Q137" s="268"/>
      <c r="R137" s="216" t="str">
        <f ca="1">IF(ISERROR($V137),"",OFFSET('Smelter Look-up'!$C$4,$V137-4,0)&amp;"")</f>
        <v>PT Refined Bangka Tin</v>
      </c>
      <c r="S137" s="224" t="str">
        <f t="shared" ca="1" si="6"/>
        <v>ID</v>
      </c>
      <c r="T137" s="224" t="str">
        <f ca="1">IF(B137="","",IF(ISERROR(MATCH($J137,SorP!$B$1:$B$6230,0)),"",INDIRECT("'SorP'!$A$"&amp;MATCH($J137,SorP!$B$1:$B$6230,0))))</f>
        <v/>
      </c>
      <c r="U137" s="239"/>
      <c r="V137" s="269">
        <f>IF(C137="",NA(),MATCH($B137&amp;$C137,'Smelter Look-up'!$J:$J,0))</f>
        <v>466</v>
      </c>
      <c r="W137" s="270"/>
      <c r="X137" s="270">
        <f t="shared" si="7"/>
        <v>0</v>
      </c>
      <c r="Y137" s="270"/>
      <c r="Z137" s="270"/>
      <c r="AB137" s="272" t="str">
        <f t="shared" si="8"/>
        <v>TinPT REFINED BANGKA TIN</v>
      </c>
    </row>
    <row r="138" spans="1:28" s="271" customFormat="1" ht="63.75">
      <c r="A138" s="347"/>
      <c r="B138" s="349" t="s">
        <v>1251</v>
      </c>
      <c r="C138" s="348" t="s">
        <v>718</v>
      </c>
      <c r="D138" s="349" t="s">
        <v>718</v>
      </c>
      <c r="E138" s="349" t="s">
        <v>1225</v>
      </c>
      <c r="F138" s="349" t="s">
        <v>889</v>
      </c>
      <c r="G138" s="349" t="s">
        <v>15503</v>
      </c>
      <c r="H138" s="217">
        <v>0</v>
      </c>
      <c r="I138" s="218" t="s">
        <v>2017</v>
      </c>
      <c r="J138" s="218" t="s">
        <v>15590</v>
      </c>
      <c r="K138" s="267"/>
      <c r="L138" s="267"/>
      <c r="M138" s="267"/>
      <c r="N138" s="267"/>
      <c r="O138" s="267"/>
      <c r="P138" s="219"/>
      <c r="Q138" s="268"/>
      <c r="R138" s="216" t="str">
        <f ca="1">IF(ISERROR($V138),"",OFFSET('Smelter Look-up'!$C$4,$V138-4,0)&amp;"")</f>
        <v>PT Sariwiguna Binasentosa</v>
      </c>
      <c r="S138" s="224" t="str">
        <f t="shared" ca="1" si="6"/>
        <v>ID</v>
      </c>
      <c r="T138" s="224" t="str">
        <f ca="1">IF(B138="","",IF(ISERROR(MATCH($J138,SorP!$B$1:$B$6230,0)),"",INDIRECT("'SorP'!$A$"&amp;MATCH($J138,SorP!$B$1:$B$6230,0))))</f>
        <v/>
      </c>
      <c r="U138" s="239"/>
      <c r="V138" s="269">
        <f>IF(C138="",NA(),MATCH($B138&amp;$C138,'Smelter Look-up'!$J:$J,0))</f>
        <v>467</v>
      </c>
      <c r="W138" s="270"/>
      <c r="X138" s="270">
        <f t="shared" si="7"/>
        <v>0</v>
      </c>
      <c r="Y138" s="270"/>
      <c r="Z138" s="270"/>
      <c r="AB138" s="272" t="str">
        <f t="shared" si="8"/>
        <v>TinPT Sariwiguna Binasentosa</v>
      </c>
    </row>
    <row r="139" spans="1:28" s="271" customFormat="1" ht="51">
      <c r="A139" s="347"/>
      <c r="B139" s="349" t="s">
        <v>1251</v>
      </c>
      <c r="C139" s="348" t="s">
        <v>1284</v>
      </c>
      <c r="D139" s="349" t="s">
        <v>1284</v>
      </c>
      <c r="E139" s="349" t="s">
        <v>1225</v>
      </c>
      <c r="F139" s="349" t="s">
        <v>890</v>
      </c>
      <c r="G139" s="349" t="s">
        <v>15503</v>
      </c>
      <c r="H139" s="217">
        <v>0</v>
      </c>
      <c r="I139" s="218" t="s">
        <v>2017</v>
      </c>
      <c r="J139" s="218" t="s">
        <v>15590</v>
      </c>
      <c r="K139" s="267"/>
      <c r="L139" s="267"/>
      <c r="M139" s="267"/>
      <c r="N139" s="267"/>
      <c r="O139" s="267"/>
      <c r="P139" s="219"/>
      <c r="Q139" s="268"/>
      <c r="R139" s="216" t="str">
        <f ca="1">IF(ISERROR($V139),"",OFFSET('Smelter Look-up'!$C$4,$V139-4,0)&amp;"")</f>
        <v>PT Stanindo Inti Perkasa</v>
      </c>
      <c r="S139" s="224" t="str">
        <f t="shared" ca="1" si="6"/>
        <v>ID</v>
      </c>
      <c r="T139" s="224" t="str">
        <f ca="1">IF(B139="","",IF(ISERROR(MATCH($J139,SorP!$B$1:$B$6230,0)),"",INDIRECT("'SorP'!$A$"&amp;MATCH($J139,SorP!$B$1:$B$6230,0))))</f>
        <v/>
      </c>
      <c r="U139" s="239"/>
      <c r="V139" s="269">
        <f>IF(C139="",NA(),MATCH($B139&amp;$C139,'Smelter Look-up'!$J:$J,0))</f>
        <v>468</v>
      </c>
      <c r="W139" s="270"/>
      <c r="X139" s="270">
        <f t="shared" si="7"/>
        <v>0</v>
      </c>
      <c r="Y139" s="270"/>
      <c r="Z139" s="270"/>
      <c r="AB139" s="272" t="str">
        <f t="shared" si="8"/>
        <v>TinPT Stanindo Inti Perkasa</v>
      </c>
    </row>
    <row r="140" spans="1:28" s="271" customFormat="1" ht="51">
      <c r="A140" s="347"/>
      <c r="B140" s="349" t="s">
        <v>1251</v>
      </c>
      <c r="C140" s="348" t="s">
        <v>15613</v>
      </c>
      <c r="D140" s="349" t="s">
        <v>15613</v>
      </c>
      <c r="E140" s="349" t="s">
        <v>1225</v>
      </c>
      <c r="F140" s="349" t="s">
        <v>891</v>
      </c>
      <c r="G140" s="349" t="s">
        <v>15503</v>
      </c>
      <c r="H140" s="217" t="s">
        <v>15506</v>
      </c>
      <c r="I140" s="218" t="s">
        <v>15506</v>
      </c>
      <c r="J140" s="218" t="s">
        <v>15506</v>
      </c>
      <c r="K140" s="267"/>
      <c r="L140" s="267"/>
      <c r="M140" s="267"/>
      <c r="N140" s="267"/>
      <c r="O140" s="267"/>
      <c r="P140" s="219"/>
      <c r="Q140" s="268"/>
      <c r="R140" s="216" t="str">
        <f ca="1">IF(ISERROR($V140),"",OFFSET('Smelter Look-up'!$C$4,$V140-4,0)&amp;"")</f>
        <v/>
      </c>
      <c r="S140" s="224" t="str">
        <f t="shared" ca="1" si="6"/>
        <v>ID</v>
      </c>
      <c r="T140" s="224" t="str">
        <f ca="1">IF(B140="","",IF(ISERROR(MATCH($J140,SorP!$B$1:$B$6230,0)),"",INDIRECT("'SorP'!$A$"&amp;MATCH($J140,SorP!$B$1:$B$6230,0))))</f>
        <v/>
      </c>
      <c r="U140" s="239"/>
      <c r="V140" s="269" t="e">
        <f>IF(C140="",NA(),MATCH($B140&amp;$C140,'Smelter Look-up'!$J:$J,0))</f>
        <v>#N/A</v>
      </c>
      <c r="W140" s="270"/>
      <c r="X140" s="270">
        <f t="shared" si="7"/>
        <v>0</v>
      </c>
      <c r="Y140" s="270"/>
      <c r="Z140" s="270"/>
      <c r="AB140" s="272" t="str">
        <f t="shared" si="8"/>
        <v>TinPT Timah (Persero), Tbk</v>
      </c>
    </row>
    <row r="141" spans="1:28" s="271" customFormat="1" ht="51">
      <c r="A141" s="347"/>
      <c r="B141" s="349" t="s">
        <v>1251</v>
      </c>
      <c r="C141" s="348" t="s">
        <v>600</v>
      </c>
      <c r="D141" s="349" t="s">
        <v>600</v>
      </c>
      <c r="E141" s="349" t="s">
        <v>1225</v>
      </c>
      <c r="F141" s="349" t="s">
        <v>892</v>
      </c>
      <c r="G141" s="349" t="s">
        <v>15503</v>
      </c>
      <c r="H141" s="217">
        <v>0</v>
      </c>
      <c r="I141" s="218" t="s">
        <v>2017</v>
      </c>
      <c r="J141" s="218" t="s">
        <v>15590</v>
      </c>
      <c r="K141" s="267"/>
      <c r="L141" s="267"/>
      <c r="M141" s="267"/>
      <c r="N141" s="267"/>
      <c r="O141" s="267"/>
      <c r="P141" s="219"/>
      <c r="Q141" s="268"/>
      <c r="R141" s="216" t="str">
        <f ca="1">IF(ISERROR($V141),"",OFFSET('Smelter Look-up'!$C$4,$V141-4,0)&amp;"")</f>
        <v>PT Tinindo Inter Nusa</v>
      </c>
      <c r="S141" s="224" t="str">
        <f t="shared" ca="1" si="6"/>
        <v>ID</v>
      </c>
      <c r="T141" s="224" t="str">
        <f ca="1">IF(B141="","",IF(ISERROR(MATCH($J141,SorP!$B$1:$B$6230,0)),"",INDIRECT("'SorP'!$A$"&amp;MATCH($J141,SorP!$B$1:$B$6230,0))))</f>
        <v/>
      </c>
      <c r="U141" s="239"/>
      <c r="V141" s="269">
        <f>IF(C141="",NA(),MATCH($B141&amp;$C141,'Smelter Look-up'!$J:$J,0))</f>
        <v>474</v>
      </c>
      <c r="W141" s="270"/>
      <c r="X141" s="270">
        <f t="shared" si="7"/>
        <v>0</v>
      </c>
      <c r="Y141" s="270"/>
      <c r="Z141" s="270"/>
      <c r="AB141" s="272" t="str">
        <f t="shared" si="8"/>
        <v>TinPT Tinindo Inter Nusa</v>
      </c>
    </row>
    <row r="142" spans="1:28" s="271" customFormat="1" ht="25.5">
      <c r="A142" s="347"/>
      <c r="B142" s="349" t="s">
        <v>1251</v>
      </c>
      <c r="C142" s="348" t="s">
        <v>893</v>
      </c>
      <c r="D142" s="349" t="s">
        <v>893</v>
      </c>
      <c r="E142" s="349" t="s">
        <v>15555</v>
      </c>
      <c r="F142" s="349" t="s">
        <v>894</v>
      </c>
      <c r="G142" s="349" t="s">
        <v>15503</v>
      </c>
      <c r="H142" s="217">
        <v>0</v>
      </c>
      <c r="I142" s="218" t="s">
        <v>15614</v>
      </c>
      <c r="J142" s="218" t="s">
        <v>15556</v>
      </c>
      <c r="K142" s="267"/>
      <c r="L142" s="267"/>
      <c r="M142" s="267"/>
      <c r="N142" s="267"/>
      <c r="O142" s="267"/>
      <c r="P142" s="219"/>
      <c r="Q142" s="268"/>
      <c r="R142" s="216" t="str">
        <f ca="1">IF(ISERROR($V142),"",OFFSET('Smelter Look-up'!$C$4,$V142-4,0)&amp;"")</f>
        <v>Rui Da Hung</v>
      </c>
      <c r="S142" s="224" t="str">
        <f t="shared" ca="1" si="6"/>
        <v>Unknown</v>
      </c>
      <c r="T142" s="224" t="str">
        <f ca="1">IF(B142="","",IF(ISERROR(MATCH($J142,SorP!$B$1:$B$6230,0)),"",INDIRECT("'SorP'!$A$"&amp;MATCH($J142,SorP!$B$1:$B$6230,0))))</f>
        <v/>
      </c>
      <c r="U142" s="239"/>
      <c r="V142" s="269">
        <f>IF(C142="",NA(),MATCH($B142&amp;$C142,'Smelter Look-up'!$J:$J,0))</f>
        <v>480</v>
      </c>
      <c r="W142" s="270"/>
      <c r="X142" s="270">
        <f t="shared" si="7"/>
        <v>0</v>
      </c>
      <c r="Y142" s="270"/>
      <c r="Z142" s="270"/>
      <c r="AB142" s="272" t="str">
        <f t="shared" si="8"/>
        <v>TinRui Da Hung</v>
      </c>
    </row>
    <row r="143" spans="1:28" s="271" customFormat="1" ht="51">
      <c r="A143" s="347"/>
      <c r="B143" s="349" t="s">
        <v>1251</v>
      </c>
      <c r="C143" s="348" t="s">
        <v>15615</v>
      </c>
      <c r="D143" s="349" t="s">
        <v>15615</v>
      </c>
      <c r="E143" s="349" t="s">
        <v>1225</v>
      </c>
      <c r="F143" s="349" t="s">
        <v>15616</v>
      </c>
      <c r="G143" s="349" t="s">
        <v>15503</v>
      </c>
      <c r="H143" s="217" t="s">
        <v>15506</v>
      </c>
      <c r="I143" s="218" t="s">
        <v>15506</v>
      </c>
      <c r="J143" s="218" t="s">
        <v>15506</v>
      </c>
      <c r="K143" s="267"/>
      <c r="L143" s="267"/>
      <c r="M143" s="267"/>
      <c r="N143" s="267"/>
      <c r="O143" s="267"/>
      <c r="P143" s="219"/>
      <c r="Q143" s="268"/>
      <c r="R143" s="216" t="str">
        <f ca="1">IF(ISERROR($V143),"",OFFSET('Smelter Look-up'!$C$4,$V143-4,0)&amp;"")</f>
        <v/>
      </c>
      <c r="S143" s="224" t="str">
        <f t="shared" ca="1" si="6"/>
        <v>ID</v>
      </c>
      <c r="T143" s="224" t="str">
        <f ca="1">IF(B143="","",IF(ISERROR(MATCH($J143,SorP!$B$1:$B$6230,0)),"",INDIRECT("'SorP'!$A$"&amp;MATCH($J143,SorP!$B$1:$B$6230,0))))</f>
        <v/>
      </c>
      <c r="U143" s="239"/>
      <c r="V143" s="269" t="e">
        <f>IF(C143="",NA(),MATCH($B143&amp;$C143,'Smelter Look-up'!$J:$J,0))</f>
        <v>#N/A</v>
      </c>
      <c r="W143" s="270"/>
      <c r="X143" s="270">
        <f t="shared" si="7"/>
        <v>0</v>
      </c>
      <c r="Y143" s="270"/>
      <c r="Z143" s="270"/>
      <c r="AB143" s="272" t="str">
        <f t="shared" si="8"/>
        <v>TinPT Alam Lestari Kencana</v>
      </c>
    </row>
    <row r="144" spans="1:28" s="271" customFormat="1" ht="63.75">
      <c r="A144" s="347"/>
      <c r="B144" s="349" t="s">
        <v>1251</v>
      </c>
      <c r="C144" s="348" t="s">
        <v>15427</v>
      </c>
      <c r="D144" s="349" t="s">
        <v>15427</v>
      </c>
      <c r="E144" s="349" t="s">
        <v>1225</v>
      </c>
      <c r="F144" s="349" t="s">
        <v>15428</v>
      </c>
      <c r="G144" s="349" t="s">
        <v>15503</v>
      </c>
      <c r="H144" s="217" t="s">
        <v>15506</v>
      </c>
      <c r="I144" s="218" t="s">
        <v>15506</v>
      </c>
      <c r="J144" s="218" t="s">
        <v>15506</v>
      </c>
      <c r="K144" s="267"/>
      <c r="L144" s="267"/>
      <c r="M144" s="267"/>
      <c r="N144" s="267"/>
      <c r="O144" s="267"/>
      <c r="P144" s="219"/>
      <c r="Q144" s="268"/>
      <c r="R144" s="216" t="str">
        <f ca="1">IF(ISERROR($V144),"",OFFSET('Smelter Look-up'!$C$4,$V144-4,0)&amp;"")</f>
        <v>PT Babel Surya Alam Lestari</v>
      </c>
      <c r="S144" s="224" t="str">
        <f t="shared" ca="1" si="6"/>
        <v>ID</v>
      </c>
      <c r="T144" s="224" t="str">
        <f ca="1">IF(B144="","",IF(ISERROR(MATCH($J144,SorP!$B$1:$B$6230,0)),"",INDIRECT("'SorP'!$A$"&amp;MATCH($J144,SorP!$B$1:$B$6230,0))))</f>
        <v/>
      </c>
      <c r="U144" s="239"/>
      <c r="V144" s="269">
        <f>IF(C144="",NA(),MATCH($B144&amp;$C144,'Smelter Look-up'!$J:$J,0))</f>
        <v>446</v>
      </c>
      <c r="W144" s="270"/>
      <c r="X144" s="270">
        <f t="shared" si="7"/>
        <v>0</v>
      </c>
      <c r="Y144" s="270"/>
      <c r="Z144" s="270"/>
      <c r="AB144" s="272" t="str">
        <f t="shared" si="8"/>
        <v>TinPT Babel Surya Alam Lestari</v>
      </c>
    </row>
    <row r="145" spans="1:28" s="271" customFormat="1" ht="51">
      <c r="A145" s="347"/>
      <c r="B145" s="349" t="s">
        <v>1251</v>
      </c>
      <c r="C145" s="348" t="s">
        <v>15617</v>
      </c>
      <c r="D145" s="349" t="s">
        <v>15617</v>
      </c>
      <c r="E145" s="349" t="s">
        <v>1225</v>
      </c>
      <c r="F145" s="349" t="s">
        <v>15618</v>
      </c>
      <c r="G145" s="349" t="s">
        <v>15503</v>
      </c>
      <c r="H145" s="217" t="s">
        <v>15506</v>
      </c>
      <c r="I145" s="218" t="s">
        <v>15506</v>
      </c>
      <c r="J145" s="218" t="s">
        <v>15506</v>
      </c>
      <c r="K145" s="267"/>
      <c r="L145" s="267"/>
      <c r="M145" s="267"/>
      <c r="N145" s="267"/>
      <c r="O145" s="267"/>
      <c r="P145" s="219"/>
      <c r="Q145" s="268"/>
      <c r="R145" s="216" t="str">
        <f ca="1">IF(ISERROR($V145),"",OFFSET('Smelter Look-up'!$C$4,$V145-4,0)&amp;"")</f>
        <v/>
      </c>
      <c r="S145" s="224" t="str">
        <f t="shared" ca="1" si="6"/>
        <v>ID</v>
      </c>
      <c r="T145" s="224" t="str">
        <f ca="1">IF(B145="","",IF(ISERROR(MATCH($J145,SorP!$B$1:$B$6230,0)),"",INDIRECT("'SorP'!$A$"&amp;MATCH($J145,SorP!$B$1:$B$6230,0))))</f>
        <v/>
      </c>
      <c r="U145" s="239"/>
      <c r="V145" s="269" t="e">
        <f>IF(C145="",NA(),MATCH($B145&amp;$C145,'Smelter Look-up'!$J:$J,0))</f>
        <v>#N/A</v>
      </c>
      <c r="W145" s="270"/>
      <c r="X145" s="270">
        <f t="shared" si="7"/>
        <v>0</v>
      </c>
      <c r="Y145" s="270"/>
      <c r="Z145" s="270"/>
      <c r="AB145" s="272" t="str">
        <f t="shared" si="8"/>
        <v>TinPT BilliTin Makmur Lestari</v>
      </c>
    </row>
    <row r="146" spans="1:28" s="271" customFormat="1" ht="51">
      <c r="A146" s="347"/>
      <c r="B146" s="349" t="s">
        <v>1251</v>
      </c>
      <c r="C146" s="348" t="s">
        <v>15619</v>
      </c>
      <c r="D146" s="349" t="s">
        <v>15619</v>
      </c>
      <c r="E146" s="349" t="s">
        <v>1225</v>
      </c>
      <c r="F146" s="349" t="s">
        <v>15620</v>
      </c>
      <c r="G146" s="349" t="s">
        <v>15503</v>
      </c>
      <c r="H146" s="217" t="s">
        <v>15506</v>
      </c>
      <c r="I146" s="218" t="s">
        <v>15506</v>
      </c>
      <c r="J146" s="218" t="s">
        <v>15506</v>
      </c>
      <c r="K146" s="267"/>
      <c r="L146" s="267"/>
      <c r="M146" s="267"/>
      <c r="N146" s="267"/>
      <c r="O146" s="267"/>
      <c r="P146" s="219"/>
      <c r="Q146" s="268"/>
      <c r="R146" s="216" t="str">
        <f ca="1">IF(ISERROR($V146),"",OFFSET('Smelter Look-up'!$C$4,$V146-4,0)&amp;"")</f>
        <v/>
      </c>
      <c r="S146" s="224" t="str">
        <f t="shared" ca="1" si="6"/>
        <v>ID</v>
      </c>
      <c r="T146" s="224" t="str">
        <f ca="1">IF(B146="","",IF(ISERROR(MATCH($J146,SorP!$B$1:$B$6230,0)),"",INDIRECT("'SorP'!$A$"&amp;MATCH($J146,SorP!$B$1:$B$6230,0))))</f>
        <v/>
      </c>
      <c r="U146" s="239"/>
      <c r="V146" s="269" t="e">
        <f>IF(C146="",NA(),MATCH($B146&amp;$C146,'Smelter Look-up'!$J:$J,0))</f>
        <v>#N/A</v>
      </c>
      <c r="W146" s="270"/>
      <c r="X146" s="270">
        <f t="shared" si="7"/>
        <v>0</v>
      </c>
      <c r="Y146" s="270"/>
      <c r="Z146" s="270"/>
      <c r="AB146" s="272" t="str">
        <f t="shared" si="8"/>
        <v>TinPT Fang Di MulTindo</v>
      </c>
    </row>
    <row r="147" spans="1:28" s="271" customFormat="1" ht="63.75">
      <c r="A147" s="347"/>
      <c r="B147" s="349" t="s">
        <v>1251</v>
      </c>
      <c r="C147" s="348" t="s">
        <v>15621</v>
      </c>
      <c r="D147" s="349" t="s">
        <v>15621</v>
      </c>
      <c r="E147" s="349" t="s">
        <v>1225</v>
      </c>
      <c r="F147" s="349" t="s">
        <v>15622</v>
      </c>
      <c r="G147" s="349" t="s">
        <v>15503</v>
      </c>
      <c r="H147" s="217" t="s">
        <v>15506</v>
      </c>
      <c r="I147" s="218" t="s">
        <v>15506</v>
      </c>
      <c r="J147" s="218" t="s">
        <v>15506</v>
      </c>
      <c r="K147" s="267"/>
      <c r="L147" s="267"/>
      <c r="M147" s="267"/>
      <c r="N147" s="267"/>
      <c r="O147" s="267"/>
      <c r="P147" s="219"/>
      <c r="Q147" s="268"/>
      <c r="R147" s="216" t="str">
        <f ca="1">IF(ISERROR($V147),"",OFFSET('Smelter Look-up'!$C$4,$V147-4,0)&amp;"")</f>
        <v/>
      </c>
      <c r="S147" s="224" t="str">
        <f t="shared" ca="1" si="6"/>
        <v>ID</v>
      </c>
      <c r="T147" s="224" t="str">
        <f ca="1">IF(B147="","",IF(ISERROR(MATCH($J147,SorP!$B$1:$B$6230,0)),"",INDIRECT("'SorP'!$A$"&amp;MATCH($J147,SorP!$B$1:$B$6230,0))))</f>
        <v/>
      </c>
      <c r="U147" s="239"/>
      <c r="V147" s="269" t="e">
        <f>IF(C147="",NA(),MATCH($B147&amp;$C147,'Smelter Look-up'!$J:$J,0))</f>
        <v>#N/A</v>
      </c>
      <c r="W147" s="270"/>
      <c r="X147" s="270">
        <f t="shared" si="7"/>
        <v>0</v>
      </c>
      <c r="Y147" s="270"/>
      <c r="Z147" s="270"/>
      <c r="AB147" s="272" t="str">
        <f t="shared" si="8"/>
        <v>TinPT HP Metals Indonesia</v>
      </c>
    </row>
    <row r="148" spans="1:28" s="271" customFormat="1" ht="38.25">
      <c r="A148" s="347"/>
      <c r="B148" s="349" t="s">
        <v>1251</v>
      </c>
      <c r="C148" s="348" t="s">
        <v>15623</v>
      </c>
      <c r="D148" s="349" t="s">
        <v>15623</v>
      </c>
      <c r="E148" s="349" t="s">
        <v>1225</v>
      </c>
      <c r="F148" s="349" t="s">
        <v>15624</v>
      </c>
      <c r="G148" s="349" t="s">
        <v>15503</v>
      </c>
      <c r="H148" s="217" t="s">
        <v>15506</v>
      </c>
      <c r="I148" s="218" t="s">
        <v>15506</v>
      </c>
      <c r="J148" s="218" t="s">
        <v>15506</v>
      </c>
      <c r="K148" s="267"/>
      <c r="L148" s="267"/>
      <c r="M148" s="267"/>
      <c r="N148" s="267"/>
      <c r="O148" s="267"/>
      <c r="P148" s="219"/>
      <c r="Q148" s="268"/>
      <c r="R148" s="216" t="str">
        <f ca="1">IF(ISERROR($V148),"",OFFSET('Smelter Look-up'!$C$4,$V148-4,0)&amp;"")</f>
        <v/>
      </c>
      <c r="S148" s="224" t="str">
        <f t="shared" ca="1" si="6"/>
        <v>ID</v>
      </c>
      <c r="T148" s="224" t="str">
        <f ca="1">IF(B148="","",IF(ISERROR(MATCH($J148,SorP!$B$1:$B$6230,0)),"",INDIRECT("'SorP'!$A$"&amp;MATCH($J148,SorP!$B$1:$B$6230,0))))</f>
        <v/>
      </c>
      <c r="U148" s="239"/>
      <c r="V148" s="269" t="e">
        <f>IF(C148="",NA(),MATCH($B148&amp;$C148,'Smelter Look-up'!$J:$J,0))</f>
        <v>#N/A</v>
      </c>
      <c r="W148" s="270"/>
      <c r="X148" s="270">
        <f t="shared" si="7"/>
        <v>0</v>
      </c>
      <c r="Y148" s="270"/>
      <c r="Z148" s="270"/>
      <c r="AB148" s="272" t="str">
        <f t="shared" si="8"/>
        <v>TinPT Koba Tin</v>
      </c>
    </row>
    <row r="149" spans="1:28" s="271" customFormat="1" ht="51">
      <c r="A149" s="347"/>
      <c r="B149" s="349" t="s">
        <v>1251</v>
      </c>
      <c r="C149" s="348" t="s">
        <v>1521</v>
      </c>
      <c r="D149" s="349" t="s">
        <v>1521</v>
      </c>
      <c r="E149" s="349" t="s">
        <v>1225</v>
      </c>
      <c r="F149" s="349" t="s">
        <v>1522</v>
      </c>
      <c r="G149" s="349" t="s">
        <v>15503</v>
      </c>
      <c r="H149" s="217">
        <v>0</v>
      </c>
      <c r="I149" s="218" t="s">
        <v>2017</v>
      </c>
      <c r="J149" s="218" t="s">
        <v>15590</v>
      </c>
      <c r="K149" s="267"/>
      <c r="L149" s="267"/>
      <c r="M149" s="267"/>
      <c r="N149" s="267"/>
      <c r="O149" s="267"/>
      <c r="P149" s="219"/>
      <c r="Q149" s="268"/>
      <c r="R149" s="216" t="str">
        <f ca="1">IF(ISERROR($V149),"",OFFSET('Smelter Look-up'!$C$4,$V149-4,0)&amp;"")</f>
        <v>PT Sumber Jaya Indah</v>
      </c>
      <c r="S149" s="224" t="str">
        <f t="shared" ca="1" si="6"/>
        <v>ID</v>
      </c>
      <c r="T149" s="224" t="str">
        <f ca="1">IF(B149="","",IF(ISERROR(MATCH($J149,SorP!$B$1:$B$6230,0)),"",INDIRECT("'SorP'!$A$"&amp;MATCH($J149,SorP!$B$1:$B$6230,0))))</f>
        <v/>
      </c>
      <c r="U149" s="239"/>
      <c r="V149" s="269">
        <f>IF(C149="",NA(),MATCH($B149&amp;$C149,'Smelter Look-up'!$J:$J,0))</f>
        <v>470</v>
      </c>
      <c r="W149" s="270"/>
      <c r="X149" s="270">
        <f t="shared" si="7"/>
        <v>0</v>
      </c>
      <c r="Y149" s="270"/>
      <c r="Z149" s="270"/>
      <c r="AB149" s="272" t="str">
        <f t="shared" si="8"/>
        <v>TinPT Sumber Jaya Indah</v>
      </c>
    </row>
    <row r="150" spans="1:28" s="271" customFormat="1" ht="51">
      <c r="A150" s="347"/>
      <c r="B150" s="349" t="s">
        <v>1251</v>
      </c>
      <c r="C150" s="348" t="s">
        <v>15625</v>
      </c>
      <c r="D150" s="349" t="s">
        <v>15626</v>
      </c>
      <c r="E150" s="349" t="s">
        <v>1225</v>
      </c>
      <c r="F150" s="349" t="s">
        <v>15627</v>
      </c>
      <c r="G150" s="349" t="s">
        <v>15503</v>
      </c>
      <c r="H150" s="217" t="s">
        <v>15506</v>
      </c>
      <c r="I150" s="218" t="s">
        <v>15506</v>
      </c>
      <c r="J150" s="218" t="s">
        <v>15506</v>
      </c>
      <c r="K150" s="267"/>
      <c r="L150" s="267"/>
      <c r="M150" s="267"/>
      <c r="N150" s="267"/>
      <c r="O150" s="267"/>
      <c r="P150" s="219"/>
      <c r="Q150" s="268"/>
      <c r="R150" s="216" t="str">
        <f ca="1">IF(ISERROR($V150),"",OFFSET('Smelter Look-up'!$C$4,$V150-4,0)&amp;"")</f>
        <v/>
      </c>
      <c r="S150" s="224" t="str">
        <f t="shared" ca="1" si="6"/>
        <v>ID</v>
      </c>
      <c r="T150" s="224" t="str">
        <f ca="1">IF(B150="","",IF(ISERROR(MATCH($J150,SorP!$B$1:$B$6230,0)),"",INDIRECT("'SorP'!$A$"&amp;MATCH($J150,SorP!$B$1:$B$6230,0))))</f>
        <v/>
      </c>
      <c r="U150" s="239"/>
      <c r="V150" s="269" t="e">
        <f>IF(C150="",NA(),MATCH($B150&amp;$C150,'Smelter Look-up'!$J:$J,0))</f>
        <v>#N/A</v>
      </c>
      <c r="W150" s="270"/>
      <c r="X150" s="270">
        <f t="shared" si="7"/>
        <v>0</v>
      </c>
      <c r="Y150" s="270"/>
      <c r="Z150" s="270"/>
      <c r="AB150" s="272" t="str">
        <f t="shared" si="8"/>
        <v>TinPT Timah Nusantara</v>
      </c>
    </row>
    <row r="151" spans="1:28" s="271" customFormat="1" ht="63.75">
      <c r="A151" s="347"/>
      <c r="B151" s="349" t="s">
        <v>1251</v>
      </c>
      <c r="C151" s="348" t="s">
        <v>15628</v>
      </c>
      <c r="D151" s="349" t="s">
        <v>15628</v>
      </c>
      <c r="E151" s="349" t="s">
        <v>1225</v>
      </c>
      <c r="F151" s="349" t="s">
        <v>15629</v>
      </c>
      <c r="G151" s="349" t="s">
        <v>15503</v>
      </c>
      <c r="H151" s="217" t="s">
        <v>15506</v>
      </c>
      <c r="I151" s="218" t="s">
        <v>15506</v>
      </c>
      <c r="J151" s="218" t="s">
        <v>15506</v>
      </c>
      <c r="K151" s="267"/>
      <c r="L151" s="267"/>
      <c r="M151" s="267"/>
      <c r="N151" s="267"/>
      <c r="O151" s="267"/>
      <c r="P151" s="219"/>
      <c r="Q151" s="268"/>
      <c r="R151" s="216" t="str">
        <f ca="1">IF(ISERROR($V151),"",OFFSET('Smelter Look-up'!$C$4,$V151-4,0)&amp;"")</f>
        <v/>
      </c>
      <c r="S151" s="224" t="str">
        <f t="shared" ca="1" si="6"/>
        <v>ID</v>
      </c>
      <c r="T151" s="224" t="str">
        <f ca="1">IF(B151="","",IF(ISERROR(MATCH($J151,SorP!$B$1:$B$6230,0)),"",INDIRECT("'SorP'!$A$"&amp;MATCH($J151,SorP!$B$1:$B$6230,0))))</f>
        <v/>
      </c>
      <c r="U151" s="239"/>
      <c r="V151" s="269" t="e">
        <f>IF(C151="",NA(),MATCH($B151&amp;$C151,'Smelter Look-up'!$J:$J,0))</f>
        <v>#N/A</v>
      </c>
      <c r="W151" s="270"/>
      <c r="X151" s="270">
        <f t="shared" si="7"/>
        <v>0</v>
      </c>
      <c r="Y151" s="270"/>
      <c r="Z151" s="270"/>
      <c r="AB151" s="272" t="str">
        <f t="shared" si="8"/>
        <v>TinPT Yinchendo Mining Industry</v>
      </c>
    </row>
    <row r="152" spans="1:28" s="271" customFormat="1" ht="38.25">
      <c r="A152" s="347"/>
      <c r="B152" s="349" t="s">
        <v>1251</v>
      </c>
      <c r="C152" s="348" t="s">
        <v>15630</v>
      </c>
      <c r="D152" s="349" t="s">
        <v>15630</v>
      </c>
      <c r="E152" s="349" t="s">
        <v>1216</v>
      </c>
      <c r="F152" s="349" t="s">
        <v>895</v>
      </c>
      <c r="G152" s="349" t="s">
        <v>15503</v>
      </c>
      <c r="H152" s="217" t="s">
        <v>15506</v>
      </c>
      <c r="I152" s="218" t="s">
        <v>15506</v>
      </c>
      <c r="J152" s="218" t="s">
        <v>15506</v>
      </c>
      <c r="K152" s="267"/>
      <c r="L152" s="267"/>
      <c r="M152" s="267"/>
      <c r="N152" s="267"/>
      <c r="O152" s="267"/>
      <c r="P152" s="219"/>
      <c r="Q152" s="268"/>
      <c r="R152" s="216" t="str">
        <f ca="1">IF(ISERROR($V152),"",OFFSET('Smelter Look-up'!$C$4,$V152-4,0)&amp;"")</f>
        <v/>
      </c>
      <c r="S152" s="224" t="str">
        <f t="shared" ca="1" si="6"/>
        <v>BR</v>
      </c>
      <c r="T152" s="224" t="str">
        <f ca="1">IF(B152="","",IF(ISERROR(MATCH($J152,SorP!$B$1:$B$6230,0)),"",INDIRECT("'SorP'!$A$"&amp;MATCH($J152,SorP!$B$1:$B$6230,0))))</f>
        <v/>
      </c>
      <c r="U152" s="239"/>
      <c r="V152" s="269" t="e">
        <f>IF(C152="",NA(),MATCH($B152&amp;$C152,'Smelter Look-up'!$J:$J,0))</f>
        <v>#N/A</v>
      </c>
      <c r="W152" s="270"/>
      <c r="X152" s="270">
        <f t="shared" si="7"/>
        <v>0</v>
      </c>
      <c r="Y152" s="270"/>
      <c r="Z152" s="270"/>
      <c r="AB152" s="272" t="str">
        <f t="shared" si="8"/>
        <v>TinSoft Metais, Ltda.</v>
      </c>
    </row>
    <row r="153" spans="1:28" s="271" customFormat="1" ht="25.5">
      <c r="A153" s="347"/>
      <c r="B153" s="349" t="s">
        <v>1251</v>
      </c>
      <c r="C153" s="348" t="s">
        <v>1148</v>
      </c>
      <c r="D153" s="349" t="s">
        <v>1148</v>
      </c>
      <c r="E153" s="349" t="s">
        <v>1004</v>
      </c>
      <c r="F153" s="349" t="s">
        <v>896</v>
      </c>
      <c r="G153" s="349" t="s">
        <v>15503</v>
      </c>
      <c r="H153" s="217">
        <v>0</v>
      </c>
      <c r="I153" s="218" t="s">
        <v>2051</v>
      </c>
      <c r="J153" s="218" t="s">
        <v>2052</v>
      </c>
      <c r="K153" s="267"/>
      <c r="L153" s="267"/>
      <c r="M153" s="267"/>
      <c r="N153" s="267"/>
      <c r="O153" s="267"/>
      <c r="P153" s="219"/>
      <c r="Q153" s="268"/>
      <c r="R153" s="216" t="str">
        <f ca="1">IF(ISERROR($V153),"",OFFSET('Smelter Look-up'!$C$4,$V153-4,0)&amp;"")</f>
        <v>Thaisarco</v>
      </c>
      <c r="S153" s="224" t="str">
        <f t="shared" ca="1" si="6"/>
        <v>TH</v>
      </c>
      <c r="T153" s="224" t="str">
        <f ca="1">IF(B153="","",IF(ISERROR(MATCH($J153,SorP!$B$1:$B$6230,0)),"",INDIRECT("'SorP'!$A$"&amp;MATCH($J153,SorP!$B$1:$B$6230,0))))</f>
        <v>TH-83</v>
      </c>
      <c r="U153" s="239"/>
      <c r="V153" s="269">
        <f>IF(C153="",NA(),MATCH($B153&amp;$C153,'Smelter Look-up'!$J:$J,0))</f>
        <v>488</v>
      </c>
      <c r="W153" s="270"/>
      <c r="X153" s="270">
        <f t="shared" si="7"/>
        <v>0</v>
      </c>
      <c r="Y153" s="270"/>
      <c r="Z153" s="270"/>
      <c r="AB153" s="272" t="str">
        <f t="shared" si="8"/>
        <v>TinThaisarco</v>
      </c>
    </row>
    <row r="154" spans="1:28" s="271" customFormat="1" ht="76.5">
      <c r="A154" s="347"/>
      <c r="B154" s="349" t="s">
        <v>1251</v>
      </c>
      <c r="C154" s="348" t="s">
        <v>54</v>
      </c>
      <c r="D154" s="349" t="s">
        <v>54</v>
      </c>
      <c r="E154" s="349" t="s">
        <v>1216</v>
      </c>
      <c r="F154" s="349" t="s">
        <v>897</v>
      </c>
      <c r="G154" s="349" t="s">
        <v>15503</v>
      </c>
      <c r="H154" s="217">
        <v>0</v>
      </c>
      <c r="I154" s="218" t="s">
        <v>2014</v>
      </c>
      <c r="J154" s="218" t="s">
        <v>15586</v>
      </c>
      <c r="K154" s="267"/>
      <c r="L154" s="267"/>
      <c r="M154" s="267"/>
      <c r="N154" s="267"/>
      <c r="O154" s="267"/>
      <c r="P154" s="219"/>
      <c r="Q154" s="268"/>
      <c r="R154" s="216" t="str">
        <f ca="1">IF(ISERROR($V154),"",OFFSET('Smelter Look-up'!$C$4,$V154-4,0)&amp;"")</f>
        <v>White Solder Metalurgia e Mineracao Ltda.</v>
      </c>
      <c r="S154" s="224" t="str">
        <f t="shared" ca="1" si="6"/>
        <v>BR</v>
      </c>
      <c r="T154" s="224" t="str">
        <f ca="1">IF(B154="","",IF(ISERROR(MATCH($J154,SorP!$B$1:$B$6230,0)),"",INDIRECT("'SorP'!$A$"&amp;MATCH($J154,SorP!$B$1:$B$6230,0))))</f>
        <v/>
      </c>
      <c r="U154" s="239"/>
      <c r="V154" s="269">
        <f>IF(C154="",NA(),MATCH($B154&amp;$C154,'Smelter Look-up'!$J:$J,0))</f>
        <v>496</v>
      </c>
      <c r="W154" s="270"/>
      <c r="X154" s="270">
        <f t="shared" si="7"/>
        <v>0</v>
      </c>
      <c r="Y154" s="270"/>
      <c r="Z154" s="270"/>
      <c r="AB154" s="272" t="str">
        <f t="shared" si="8"/>
        <v>TinWhite Solder Metalurgia e Mineração Ltda.</v>
      </c>
    </row>
    <row r="155" spans="1:28" s="271" customFormat="1" ht="89.25">
      <c r="A155" s="347"/>
      <c r="B155" s="349" t="s">
        <v>1251</v>
      </c>
      <c r="C155" s="348" t="s">
        <v>15631</v>
      </c>
      <c r="D155" s="349" t="s">
        <v>15631</v>
      </c>
      <c r="E155" s="349" t="s">
        <v>1220</v>
      </c>
      <c r="F155" s="349" t="s">
        <v>898</v>
      </c>
      <c r="G155" s="349" t="s">
        <v>15503</v>
      </c>
      <c r="H155" s="217" t="s">
        <v>15506</v>
      </c>
      <c r="I155" s="218" t="s">
        <v>15506</v>
      </c>
      <c r="J155" s="218" t="s">
        <v>15506</v>
      </c>
      <c r="K155" s="267"/>
      <c r="L155" s="267"/>
      <c r="M155" s="267"/>
      <c r="N155" s="267"/>
      <c r="O155" s="267"/>
      <c r="P155" s="219"/>
      <c r="Q155" s="268"/>
      <c r="R155" s="216" t="str">
        <f ca="1">IF(ISERROR($V155),"",OFFSET('Smelter Look-up'!$C$4,$V155-4,0)&amp;"")</f>
        <v/>
      </c>
      <c r="S155" s="224" t="str">
        <f t="shared" ca="1" si="6"/>
        <v>CN</v>
      </c>
      <c r="T155" s="224" t="str">
        <f ca="1">IF(B155="","",IF(ISERROR(MATCH($J155,SorP!$B$1:$B$6230,0)),"",INDIRECT("'SorP'!$A$"&amp;MATCH($J155,SorP!$B$1:$B$6230,0))))</f>
        <v/>
      </c>
      <c r="U155" s="239"/>
      <c r="V155" s="269" t="e">
        <f>IF(C155="",NA(),MATCH($B155&amp;$C155,'Smelter Look-up'!$J:$J,0))</f>
        <v>#N/A</v>
      </c>
      <c r="W155" s="270"/>
      <c r="X155" s="270">
        <f t="shared" si="7"/>
        <v>0</v>
      </c>
      <c r="Y155" s="270"/>
      <c r="Z155" s="270"/>
      <c r="AB155" s="272" t="str">
        <f t="shared" si="8"/>
        <v>TinYunnan Chengfeng Non-ferrous Metals Co.,Ltd.</v>
      </c>
    </row>
    <row r="156" spans="1:28" s="271" customFormat="1" ht="38.25">
      <c r="A156" s="347"/>
      <c r="B156" s="349" t="s">
        <v>1253</v>
      </c>
      <c r="C156" s="348" t="s">
        <v>15437</v>
      </c>
      <c r="D156" s="349" t="s">
        <v>15437</v>
      </c>
      <c r="E156" s="349" t="s">
        <v>1228</v>
      </c>
      <c r="F156" s="349" t="s">
        <v>900</v>
      </c>
      <c r="G156" s="349" t="s">
        <v>15503</v>
      </c>
      <c r="H156" s="217" t="s">
        <v>15506</v>
      </c>
      <c r="I156" s="218" t="s">
        <v>15506</v>
      </c>
      <c r="J156" s="218" t="s">
        <v>15506</v>
      </c>
      <c r="K156" s="267"/>
      <c r="L156" s="267"/>
      <c r="M156" s="267"/>
      <c r="N156" s="267"/>
      <c r="O156" s="267"/>
      <c r="P156" s="219"/>
      <c r="Q156" s="268"/>
      <c r="R156" s="216" t="str">
        <f ca="1">IF(ISERROR($V156),"",OFFSET('Smelter Look-up'!$C$4,$V156-4,0)&amp;"")</f>
        <v>A.L.M.T. Corp.</v>
      </c>
      <c r="S156" s="224" t="str">
        <f t="shared" ca="1" si="6"/>
        <v>JP</v>
      </c>
      <c r="T156" s="224" t="str">
        <f ca="1">IF(B156="","",IF(ISERROR(MATCH($J156,SorP!$B$1:$B$6230,0)),"",INDIRECT("'SorP'!$A$"&amp;MATCH($J156,SorP!$B$1:$B$6230,0))))</f>
        <v/>
      </c>
      <c r="U156" s="239"/>
      <c r="V156" s="269">
        <f>IF(C156="",NA(),MATCH($B156&amp;$C156,'Smelter Look-up'!$J:$J,0))</f>
        <v>516</v>
      </c>
      <c r="W156" s="270"/>
      <c r="X156" s="270">
        <f t="shared" si="7"/>
        <v>0</v>
      </c>
      <c r="Y156" s="270"/>
      <c r="Z156" s="270"/>
      <c r="AB156" s="272" t="str">
        <f t="shared" si="8"/>
        <v>TungstenA.L.M.T. Corp.</v>
      </c>
    </row>
    <row r="157" spans="1:28" s="271" customFormat="1" ht="76.5">
      <c r="A157" s="347"/>
      <c r="B157" s="349" t="s">
        <v>1253</v>
      </c>
      <c r="C157" s="348" t="s">
        <v>927</v>
      </c>
      <c r="D157" s="349" t="s">
        <v>927</v>
      </c>
      <c r="E157" s="349" t="s">
        <v>1220</v>
      </c>
      <c r="F157" s="349" t="s">
        <v>904</v>
      </c>
      <c r="G157" s="349" t="s">
        <v>15503</v>
      </c>
      <c r="H157" s="217">
        <v>0</v>
      </c>
      <c r="I157" s="218" t="s">
        <v>2084</v>
      </c>
      <c r="J157" s="218" t="s">
        <v>15632</v>
      </c>
      <c r="K157" s="267"/>
      <c r="L157" s="267"/>
      <c r="M157" s="267"/>
      <c r="N157" s="267"/>
      <c r="O157" s="267"/>
      <c r="P157" s="219"/>
      <c r="Q157" s="268"/>
      <c r="R157" s="216" t="str">
        <f ca="1">IF(ISERROR($V157),"",OFFSET('Smelter Look-up'!$C$4,$V157-4,0)&amp;"")</f>
        <v>Fujian Jinxin Tungsten Co., Ltd.</v>
      </c>
      <c r="S157" s="224" t="str">
        <f t="shared" ca="1" si="6"/>
        <v>CN</v>
      </c>
      <c r="T157" s="224" t="str">
        <f ca="1">IF(B157="","",IF(ISERROR(MATCH($J157,SorP!$B$1:$B$6230,0)),"",INDIRECT("'SorP'!$A$"&amp;MATCH($J157,SorP!$B$1:$B$6230,0))))</f>
        <v/>
      </c>
      <c r="U157" s="239"/>
      <c r="V157" s="269">
        <f>IF(C157="",NA(),MATCH($B157&amp;$C157,'Smelter Look-up'!$J:$J,0))</f>
        <v>532</v>
      </c>
      <c r="W157" s="270"/>
      <c r="X157" s="270">
        <f t="shared" si="7"/>
        <v>0</v>
      </c>
      <c r="Y157" s="270"/>
      <c r="Z157" s="270"/>
      <c r="AB157" s="272" t="str">
        <f t="shared" si="8"/>
        <v>TungstenFujian Jinxin Tungsten Co., Ltd.</v>
      </c>
    </row>
    <row r="158" spans="1:28" s="271" customFormat="1" ht="114.75">
      <c r="A158" s="347"/>
      <c r="B158" s="349" t="s">
        <v>1253</v>
      </c>
      <c r="C158" s="348" t="s">
        <v>159</v>
      </c>
      <c r="D158" s="349" t="s">
        <v>159</v>
      </c>
      <c r="E158" s="349" t="s">
        <v>1220</v>
      </c>
      <c r="F158" s="349" t="s">
        <v>909</v>
      </c>
      <c r="G158" s="349" t="s">
        <v>15503</v>
      </c>
      <c r="H158" s="217">
        <v>0</v>
      </c>
      <c r="I158" s="218" t="s">
        <v>2024</v>
      </c>
      <c r="J158" s="218" t="s">
        <v>15573</v>
      </c>
      <c r="K158" s="267"/>
      <c r="L158" s="267"/>
      <c r="M158" s="267"/>
      <c r="N158" s="267"/>
      <c r="O158" s="267"/>
      <c r="P158" s="219"/>
      <c r="Q158" s="268"/>
      <c r="R158" s="216" t="str">
        <f ca="1">IF(ISERROR($V158),"",OFFSET('Smelter Look-up'!$C$4,$V158-4,0)&amp;"")</f>
        <v>Ganzhou Huaxing Tungsten Products Co., Ltd.</v>
      </c>
      <c r="S158" s="224" t="str">
        <f t="shared" ca="1" si="6"/>
        <v>CN</v>
      </c>
      <c r="T158" s="224" t="str">
        <f ca="1">IF(B158="","",IF(ISERROR(MATCH($J158,SorP!$B$1:$B$6230,0)),"",INDIRECT("'SorP'!$A$"&amp;MATCH($J158,SorP!$B$1:$B$6230,0))))</f>
        <v/>
      </c>
      <c r="U158" s="239"/>
      <c r="V158" s="269">
        <f>IF(C158="",NA(),MATCH($B158&amp;$C158,'Smelter Look-up'!$J:$J,0))</f>
        <v>534</v>
      </c>
      <c r="W158" s="270"/>
      <c r="X158" s="270">
        <f t="shared" si="7"/>
        <v>0</v>
      </c>
      <c r="Y158" s="270"/>
      <c r="Z158" s="270"/>
      <c r="AB158" s="272" t="str">
        <f t="shared" si="8"/>
        <v>TungstenGanzhou Huaxing Tungsten Products Co., Ltd.</v>
      </c>
    </row>
    <row r="159" spans="1:28" s="271" customFormat="1" ht="102">
      <c r="A159" s="347"/>
      <c r="B159" s="349" t="s">
        <v>1253</v>
      </c>
      <c r="C159" s="348" t="s">
        <v>161</v>
      </c>
      <c r="D159" s="349" t="s">
        <v>161</v>
      </c>
      <c r="E159" s="349" t="s">
        <v>1220</v>
      </c>
      <c r="F159" s="349" t="s">
        <v>150</v>
      </c>
      <c r="G159" s="349" t="s">
        <v>15503</v>
      </c>
      <c r="H159" s="217">
        <v>0</v>
      </c>
      <c r="I159" s="218" t="s">
        <v>2024</v>
      </c>
      <c r="J159" s="218" t="s">
        <v>15573</v>
      </c>
      <c r="K159" s="267"/>
      <c r="L159" s="267"/>
      <c r="M159" s="267"/>
      <c r="N159" s="267"/>
      <c r="O159" s="267"/>
      <c r="P159" s="219"/>
      <c r="Q159" s="268"/>
      <c r="R159" s="216" t="str">
        <f ca="1">IF(ISERROR($V159),"",OFFSET('Smelter Look-up'!$C$4,$V159-4,0)&amp;"")</f>
        <v>Ganzhou Jiangwu Ferrotungsten Co., Ltd.</v>
      </c>
      <c r="S159" s="224" t="str">
        <f t="shared" ca="1" si="6"/>
        <v>CN</v>
      </c>
      <c r="T159" s="224" t="str">
        <f ca="1">IF(B159="","",IF(ISERROR(MATCH($J159,SorP!$B$1:$B$6230,0)),"",INDIRECT("'SorP'!$A$"&amp;MATCH($J159,SorP!$B$1:$B$6230,0))))</f>
        <v/>
      </c>
      <c r="U159" s="239"/>
      <c r="V159" s="269">
        <f>IF(C159="",NA(),MATCH($B159&amp;$C159,'Smelter Look-up'!$J:$J,0))</f>
        <v>535</v>
      </c>
      <c r="W159" s="270"/>
      <c r="X159" s="270">
        <f t="shared" si="7"/>
        <v>0</v>
      </c>
      <c r="Y159" s="270"/>
      <c r="Z159" s="270"/>
      <c r="AB159" s="272" t="str">
        <f t="shared" si="8"/>
        <v>TungstenGanzhou Jiangwu Ferrotungsten Co., Ltd.</v>
      </c>
    </row>
    <row r="160" spans="1:28" s="271" customFormat="1" ht="102">
      <c r="A160" s="347"/>
      <c r="B160" s="349" t="s">
        <v>1253</v>
      </c>
      <c r="C160" s="348" t="s">
        <v>15633</v>
      </c>
      <c r="D160" s="349" t="s">
        <v>15633</v>
      </c>
      <c r="E160" s="349" t="s">
        <v>1220</v>
      </c>
      <c r="F160" s="349" t="s">
        <v>15634</v>
      </c>
      <c r="G160" s="349" t="s">
        <v>15503</v>
      </c>
      <c r="H160" s="217" t="s">
        <v>15506</v>
      </c>
      <c r="I160" s="218" t="s">
        <v>15506</v>
      </c>
      <c r="J160" s="218" t="s">
        <v>15506</v>
      </c>
      <c r="K160" s="267"/>
      <c r="L160" s="267"/>
      <c r="M160" s="267"/>
      <c r="N160" s="267"/>
      <c r="O160" s="267"/>
      <c r="P160" s="219"/>
      <c r="Q160" s="268"/>
      <c r="R160" s="216" t="str">
        <f ca="1">IF(ISERROR($V160),"",OFFSET('Smelter Look-up'!$C$4,$V160-4,0)&amp;"")</f>
        <v/>
      </c>
      <c r="S160" s="224" t="str">
        <f t="shared" ca="1" si="6"/>
        <v>CN</v>
      </c>
      <c r="T160" s="224" t="str">
        <f ca="1">IF(B160="","",IF(ISERROR(MATCH($J160,SorP!$B$1:$B$6230,0)),"",INDIRECT("'SorP'!$A$"&amp;MATCH($J160,SorP!$B$1:$B$6230,0))))</f>
        <v/>
      </c>
      <c r="U160" s="239"/>
      <c r="V160" s="269" t="e">
        <f>IF(C160="",NA(),MATCH($B160&amp;$C160,'Smelter Look-up'!$J:$J,0))</f>
        <v>#N/A</v>
      </c>
      <c r="W160" s="270"/>
      <c r="X160" s="270">
        <f t="shared" si="7"/>
        <v>0</v>
      </c>
      <c r="Y160" s="270"/>
      <c r="Z160" s="270"/>
      <c r="AB160" s="272" t="str">
        <f t="shared" si="8"/>
        <v>TungstenGanzhou Non-ferrous Metals Smelting Co., Ltd.</v>
      </c>
    </row>
    <row r="161" spans="1:28" s="271" customFormat="1" ht="89.25">
      <c r="A161" s="347"/>
      <c r="B161" s="349" t="s">
        <v>1253</v>
      </c>
      <c r="C161" s="348" t="s">
        <v>455</v>
      </c>
      <c r="D161" s="349" t="s">
        <v>455</v>
      </c>
      <c r="E161" s="349" t="s">
        <v>1220</v>
      </c>
      <c r="F161" s="349" t="s">
        <v>456</v>
      </c>
      <c r="G161" s="349" t="s">
        <v>15503</v>
      </c>
      <c r="H161" s="217">
        <v>0</v>
      </c>
      <c r="I161" s="218" t="s">
        <v>2024</v>
      </c>
      <c r="J161" s="218" t="s">
        <v>15573</v>
      </c>
      <c r="K161" s="267"/>
      <c r="L161" s="267"/>
      <c r="M161" s="267"/>
      <c r="N161" s="267"/>
      <c r="O161" s="267"/>
      <c r="P161" s="219"/>
      <c r="Q161" s="268"/>
      <c r="R161" s="216" t="str">
        <f ca="1">IF(ISERROR($V161),"",OFFSET('Smelter Look-up'!$C$4,$V161-4,0)&amp;"")</f>
        <v>Ganzhou Seadragon W &amp; Mo Co., Ltd.</v>
      </c>
      <c r="S161" s="224" t="str">
        <f t="shared" ca="1" si="6"/>
        <v>CN</v>
      </c>
      <c r="T161" s="224" t="str">
        <f ca="1">IF(B161="","",IF(ISERROR(MATCH($J161,SorP!$B$1:$B$6230,0)),"",INDIRECT("'SorP'!$A$"&amp;MATCH($J161,SorP!$B$1:$B$6230,0))))</f>
        <v/>
      </c>
      <c r="U161" s="239"/>
      <c r="V161" s="269">
        <f>IF(C161="",NA(),MATCH($B161&amp;$C161,'Smelter Look-up'!$J:$J,0))</f>
        <v>536</v>
      </c>
      <c r="W161" s="270"/>
      <c r="X161" s="270">
        <f t="shared" si="7"/>
        <v>0</v>
      </c>
      <c r="Y161" s="270"/>
      <c r="Z161" s="270"/>
      <c r="AB161" s="272" t="str">
        <f t="shared" si="8"/>
        <v>TungstenGanzhou Seadragon W &amp; Mo Co., Ltd.</v>
      </c>
    </row>
    <row r="162" spans="1:28" s="271" customFormat="1" ht="76.5">
      <c r="A162" s="347"/>
      <c r="B162" s="349" t="s">
        <v>1253</v>
      </c>
      <c r="C162" s="348" t="s">
        <v>1</v>
      </c>
      <c r="D162" s="349" t="s">
        <v>1</v>
      </c>
      <c r="E162" s="349" t="s">
        <v>15525</v>
      </c>
      <c r="F162" s="349" t="s">
        <v>905</v>
      </c>
      <c r="G162" s="349" t="s">
        <v>15503</v>
      </c>
      <c r="H162" s="217">
        <v>0</v>
      </c>
      <c r="I162" s="218" t="s">
        <v>2085</v>
      </c>
      <c r="J162" s="218" t="s">
        <v>1983</v>
      </c>
      <c r="K162" s="267"/>
      <c r="L162" s="267"/>
      <c r="M162" s="267"/>
      <c r="N162" s="267"/>
      <c r="O162" s="267"/>
      <c r="P162" s="219"/>
      <c r="Q162" s="268"/>
      <c r="R162" s="216" t="str">
        <f ca="1">IF(ISERROR($V162),"",OFFSET('Smelter Look-up'!$C$4,$V162-4,0)&amp;"")</f>
        <v>Global Tungsten &amp; Powders Corp.</v>
      </c>
      <c r="S162" s="224" t="str">
        <f t="shared" ca="1" si="6"/>
        <v>Unknown</v>
      </c>
      <c r="T162" s="224" t="str">
        <f ca="1">IF(B162="","",IF(ISERROR(MATCH($J162,SorP!$B$1:$B$6230,0)),"",INDIRECT("'SorP'!$A$"&amp;MATCH($J162,SorP!$B$1:$B$6230,0))))</f>
        <v>US-PA</v>
      </c>
      <c r="U162" s="239"/>
      <c r="V162" s="269">
        <f>IF(C162="",NA(),MATCH($B162&amp;$C162,'Smelter Look-up'!$J:$J,0))</f>
        <v>537</v>
      </c>
      <c r="W162" s="270"/>
      <c r="X162" s="270">
        <f t="shared" si="7"/>
        <v>0</v>
      </c>
      <c r="Y162" s="270"/>
      <c r="Z162" s="270"/>
      <c r="AB162" s="272" t="str">
        <f t="shared" si="8"/>
        <v>TungstenGlobal Tungsten &amp; Powders Corp.</v>
      </c>
    </row>
    <row r="163" spans="1:28" s="271" customFormat="1" ht="114.75">
      <c r="A163" s="347"/>
      <c r="B163" s="349" t="s">
        <v>1253</v>
      </c>
      <c r="C163" s="348" t="s">
        <v>15635</v>
      </c>
      <c r="D163" s="349" t="s">
        <v>1512</v>
      </c>
      <c r="E163" s="349" t="s">
        <v>1220</v>
      </c>
      <c r="F163" s="349" t="s">
        <v>902</v>
      </c>
      <c r="G163" s="349" t="s">
        <v>15503</v>
      </c>
      <c r="H163" s="217" t="s">
        <v>15506</v>
      </c>
      <c r="I163" s="218" t="s">
        <v>15506</v>
      </c>
      <c r="J163" s="218" t="s">
        <v>15506</v>
      </c>
      <c r="K163" s="267"/>
      <c r="L163" s="267"/>
      <c r="M163" s="267"/>
      <c r="N163" s="267"/>
      <c r="O163" s="267"/>
      <c r="P163" s="219"/>
      <c r="Q163" s="268"/>
      <c r="R163" s="216" t="str">
        <f ca="1">IF(ISERROR($V163),"",OFFSET('Smelter Look-up'!$C$4,$V163-4,0)&amp;"")</f>
        <v/>
      </c>
      <c r="S163" s="224" t="str">
        <f t="shared" ca="1" si="6"/>
        <v>CN</v>
      </c>
      <c r="T163" s="224" t="str">
        <f ca="1">IF(B163="","",IF(ISERROR(MATCH($J163,SorP!$B$1:$B$6230,0)),"",INDIRECT("'SorP'!$A$"&amp;MATCH($J163,SorP!$B$1:$B$6230,0))))</f>
        <v/>
      </c>
      <c r="U163" s="239"/>
      <c r="V163" s="269" t="e">
        <f>IF(C163="",NA(),MATCH($B163&amp;$C163,'Smelter Look-up'!$J:$J,0))</f>
        <v>#N/A</v>
      </c>
      <c r="W163" s="270"/>
      <c r="X163" s="270">
        <f t="shared" si="7"/>
        <v>0</v>
      </c>
      <c r="Y163" s="270"/>
      <c r="Z163" s="270"/>
      <c r="AB163" s="272" t="str">
        <f t="shared" si="8"/>
        <v>TungstenGuangdong Xianglu Tungsten Industry Co., Ltd.</v>
      </c>
    </row>
    <row r="164" spans="1:28" s="271" customFormat="1" ht="76.5">
      <c r="A164" s="347"/>
      <c r="B164" s="349" t="s">
        <v>1253</v>
      </c>
      <c r="C164" s="348" t="s">
        <v>15636</v>
      </c>
      <c r="D164" s="349" t="s">
        <v>1509</v>
      </c>
      <c r="E164" s="349" t="s">
        <v>1220</v>
      </c>
      <c r="F164" s="349" t="s">
        <v>906</v>
      </c>
      <c r="G164" s="349" t="s">
        <v>15503</v>
      </c>
      <c r="H164" s="217" t="s">
        <v>15506</v>
      </c>
      <c r="I164" s="218" t="s">
        <v>15506</v>
      </c>
      <c r="J164" s="218" t="s">
        <v>15506</v>
      </c>
      <c r="K164" s="267"/>
      <c r="L164" s="267"/>
      <c r="M164" s="267"/>
      <c r="N164" s="267"/>
      <c r="O164" s="267"/>
      <c r="P164" s="219"/>
      <c r="Q164" s="268"/>
      <c r="R164" s="216" t="str">
        <f ca="1">IF(ISERROR($V164),"",OFFSET('Smelter Look-up'!$C$4,$V164-4,0)&amp;"")</f>
        <v/>
      </c>
      <c r="S164" s="224" t="str">
        <f t="shared" ca="1" si="6"/>
        <v>CN</v>
      </c>
      <c r="T164" s="224" t="str">
        <f ca="1">IF(B164="","",IF(ISERROR(MATCH($J164,SorP!$B$1:$B$6230,0)),"",INDIRECT("'SorP'!$A$"&amp;MATCH($J164,SorP!$B$1:$B$6230,0))))</f>
        <v/>
      </c>
      <c r="U164" s="239"/>
      <c r="V164" s="269" t="e">
        <f>IF(C164="",NA(),MATCH($B164&amp;$C164,'Smelter Look-up'!$J:$J,0))</f>
        <v>#N/A</v>
      </c>
      <c r="W164" s="270"/>
      <c r="X164" s="270">
        <f t="shared" si="7"/>
        <v>0</v>
      </c>
      <c r="Y164" s="270"/>
      <c r="Z164" s="270"/>
      <c r="AB164" s="272" t="str">
        <f t="shared" si="8"/>
        <v>TungstenHunan Chenzhou Mining Group Co</v>
      </c>
    </row>
    <row r="165" spans="1:28" s="271" customFormat="1" ht="153">
      <c r="A165" s="347"/>
      <c r="B165" s="349" t="s">
        <v>1253</v>
      </c>
      <c r="C165" s="348" t="s">
        <v>15637</v>
      </c>
      <c r="D165" s="349" t="s">
        <v>1513</v>
      </c>
      <c r="E165" s="349" t="s">
        <v>1220</v>
      </c>
      <c r="F165" s="349" t="s">
        <v>907</v>
      </c>
      <c r="G165" s="349" t="s">
        <v>15503</v>
      </c>
      <c r="H165" s="217" t="s">
        <v>15506</v>
      </c>
      <c r="I165" s="218" t="s">
        <v>15506</v>
      </c>
      <c r="J165" s="218" t="s">
        <v>15506</v>
      </c>
      <c r="K165" s="267"/>
      <c r="L165" s="267"/>
      <c r="M165" s="267"/>
      <c r="N165" s="267"/>
      <c r="O165" s="267"/>
      <c r="P165" s="219"/>
      <c r="Q165" s="268"/>
      <c r="R165" s="216" t="str">
        <f ca="1">IF(ISERROR($V165),"",OFFSET('Smelter Look-up'!$C$4,$V165-4,0)&amp;"")</f>
        <v/>
      </c>
      <c r="S165" s="224" t="str">
        <f t="shared" ca="1" si="6"/>
        <v>CN</v>
      </c>
      <c r="T165" s="224" t="str">
        <f ca="1">IF(B165="","",IF(ISERROR(MATCH($J165,SorP!$B$1:$B$6230,0)),"",INDIRECT("'SorP'!$A$"&amp;MATCH($J165,SorP!$B$1:$B$6230,0))))</f>
        <v/>
      </c>
      <c r="U165" s="239"/>
      <c r="V165" s="269" t="e">
        <f>IF(C165="",NA(),MATCH($B165&amp;$C165,'Smelter Look-up'!$J:$J,0))</f>
        <v>#N/A</v>
      </c>
      <c r="W165" s="270"/>
      <c r="X165" s="270">
        <f t="shared" si="7"/>
        <v>0</v>
      </c>
      <c r="Y165" s="270"/>
      <c r="Z165" s="270"/>
      <c r="AB165" s="272" t="str">
        <f t="shared" si="8"/>
        <v>TungstenHunan Chun-Chang Nonferrous Smelting &amp; Concentrating Co., Ltd.</v>
      </c>
    </row>
    <row r="166" spans="1:28" s="271" customFormat="1" ht="63.75">
      <c r="A166" s="347"/>
      <c r="B166" s="349" t="s">
        <v>1253</v>
      </c>
      <c r="C166" s="348" t="s">
        <v>15638</v>
      </c>
      <c r="D166" s="349" t="s">
        <v>1514</v>
      </c>
      <c r="E166" s="349" t="s">
        <v>1228</v>
      </c>
      <c r="F166" s="349" t="s">
        <v>908</v>
      </c>
      <c r="G166" s="349" t="s">
        <v>15503</v>
      </c>
      <c r="H166" s="217" t="s">
        <v>15506</v>
      </c>
      <c r="I166" s="218" t="s">
        <v>15506</v>
      </c>
      <c r="J166" s="218" t="s">
        <v>15506</v>
      </c>
      <c r="K166" s="267"/>
      <c r="L166" s="267"/>
      <c r="M166" s="267"/>
      <c r="N166" s="267"/>
      <c r="O166" s="267"/>
      <c r="P166" s="219"/>
      <c r="Q166" s="268"/>
      <c r="R166" s="216" t="str">
        <f ca="1">IF(ISERROR($V166),"",OFFSET('Smelter Look-up'!$C$4,$V166-4,0)&amp;"")</f>
        <v/>
      </c>
      <c r="S166" s="224" t="str">
        <f t="shared" ca="1" si="6"/>
        <v>JP</v>
      </c>
      <c r="T166" s="224" t="str">
        <f ca="1">IF(B166="","",IF(ISERROR(MATCH($J166,SorP!$B$1:$B$6230,0)),"",INDIRECT("'SorP'!$A$"&amp;MATCH($J166,SorP!$B$1:$B$6230,0))))</f>
        <v/>
      </c>
      <c r="U166" s="239"/>
      <c r="V166" s="269" t="e">
        <f>IF(C166="",NA(),MATCH($B166&amp;$C166,'Smelter Look-up'!$J:$J,0))</f>
        <v>#N/A</v>
      </c>
      <c r="W166" s="270"/>
      <c r="X166" s="270">
        <f t="shared" si="7"/>
        <v>0</v>
      </c>
      <c r="Y166" s="270"/>
      <c r="Z166" s="270"/>
      <c r="AB166" s="272" t="str">
        <f t="shared" si="8"/>
        <v>TungstenJapan New Metals Co Ltd</v>
      </c>
    </row>
    <row r="167" spans="1:28" s="271" customFormat="1" ht="51">
      <c r="A167" s="347"/>
      <c r="B167" s="349" t="s">
        <v>1253</v>
      </c>
      <c r="C167" s="348" t="s">
        <v>160</v>
      </c>
      <c r="D167" s="349" t="s">
        <v>160</v>
      </c>
      <c r="E167" s="349" t="s">
        <v>15525</v>
      </c>
      <c r="F167" s="349" t="s">
        <v>910</v>
      </c>
      <c r="G167" s="349" t="s">
        <v>15503</v>
      </c>
      <c r="H167" s="217">
        <v>0</v>
      </c>
      <c r="I167" s="218" t="s">
        <v>2088</v>
      </c>
      <c r="J167" s="218" t="s">
        <v>2004</v>
      </c>
      <c r="K167" s="267"/>
      <c r="L167" s="267"/>
      <c r="M167" s="267"/>
      <c r="N167" s="267"/>
      <c r="O167" s="267"/>
      <c r="P167" s="219"/>
      <c r="Q167" s="268"/>
      <c r="R167" s="216" t="str">
        <f ca="1">IF(ISERROR($V167),"",OFFSET('Smelter Look-up'!$C$4,$V167-4,0)&amp;"")</f>
        <v>Kennametal Fallon</v>
      </c>
      <c r="S167" s="224" t="str">
        <f t="shared" ca="1" si="6"/>
        <v>Unknown</v>
      </c>
      <c r="T167" s="224" t="str">
        <f ca="1">IF(B167="","",IF(ISERROR(MATCH($J167,SorP!$B$1:$B$6230,0)),"",INDIRECT("'SorP'!$A$"&amp;MATCH($J167,SorP!$B$1:$B$6230,0))))</f>
        <v>US-NV</v>
      </c>
      <c r="U167" s="239"/>
      <c r="V167" s="269">
        <f>IF(C167="",NA(),MATCH($B167&amp;$C167,'Smelter Look-up'!$J:$J,0))</f>
        <v>561</v>
      </c>
      <c r="W167" s="270"/>
      <c r="X167" s="270">
        <f t="shared" si="7"/>
        <v>0</v>
      </c>
      <c r="Y167" s="270"/>
      <c r="Z167" s="270"/>
      <c r="AB167" s="272" t="str">
        <f t="shared" si="8"/>
        <v>TungstenKennametal Fallon</v>
      </c>
    </row>
    <row r="168" spans="1:28" s="271" customFormat="1" ht="63.75">
      <c r="A168" s="347"/>
      <c r="B168" s="349" t="s">
        <v>1253</v>
      </c>
      <c r="C168" s="348" t="s">
        <v>158</v>
      </c>
      <c r="D168" s="349" t="s">
        <v>158</v>
      </c>
      <c r="E168" s="349" t="s">
        <v>15525</v>
      </c>
      <c r="F168" s="349" t="s">
        <v>901</v>
      </c>
      <c r="G168" s="349" t="s">
        <v>15503</v>
      </c>
      <c r="H168" s="217">
        <v>0</v>
      </c>
      <c r="I168" s="218" t="s">
        <v>2080</v>
      </c>
      <c r="J168" s="218" t="s">
        <v>2081</v>
      </c>
      <c r="K168" s="267"/>
      <c r="L168" s="267"/>
      <c r="M168" s="267"/>
      <c r="N168" s="267"/>
      <c r="O168" s="267"/>
      <c r="P168" s="219"/>
      <c r="Q168" s="268"/>
      <c r="R168" s="216" t="str">
        <f ca="1">IF(ISERROR($V168),"",OFFSET('Smelter Look-up'!$C$4,$V168-4,0)&amp;"")</f>
        <v>Kennametal Huntsville</v>
      </c>
      <c r="S168" s="224" t="str">
        <f t="shared" ca="1" si="6"/>
        <v>Unknown</v>
      </c>
      <c r="T168" s="224" t="str">
        <f ca="1">IF(B168="","",IF(ISERROR(MATCH($J168,SorP!$B$1:$B$6230,0)),"",INDIRECT("'SorP'!$A$"&amp;MATCH($J168,SorP!$B$1:$B$6230,0))))</f>
        <v>US-AL</v>
      </c>
      <c r="U168" s="239"/>
      <c r="V168" s="269">
        <f>IF(C168="",NA(),MATCH($B168&amp;$C168,'Smelter Look-up'!$J:$J,0))</f>
        <v>562</v>
      </c>
      <c r="W168" s="270"/>
      <c r="X168" s="270">
        <f t="shared" si="7"/>
        <v>0</v>
      </c>
      <c r="Y168" s="270"/>
      <c r="Z168" s="270"/>
      <c r="AB168" s="272" t="str">
        <f t="shared" si="8"/>
        <v>TungstenKennametal Huntsville</v>
      </c>
    </row>
    <row r="169" spans="1:28" s="271" customFormat="1" ht="63.75">
      <c r="A169" s="347"/>
      <c r="B169" s="349" t="s">
        <v>1253</v>
      </c>
      <c r="C169" s="348" t="s">
        <v>15639</v>
      </c>
      <c r="D169" s="349" t="s">
        <v>1515</v>
      </c>
      <c r="E169" s="349" t="s">
        <v>1220</v>
      </c>
      <c r="F169" s="349" t="s">
        <v>913</v>
      </c>
      <c r="G169" s="349" t="s">
        <v>15503</v>
      </c>
      <c r="H169" s="217" t="s">
        <v>15506</v>
      </c>
      <c r="I169" s="218" t="s">
        <v>15506</v>
      </c>
      <c r="J169" s="218" t="s">
        <v>15506</v>
      </c>
      <c r="K169" s="267"/>
      <c r="L169" s="267"/>
      <c r="M169" s="267"/>
      <c r="N169" s="267"/>
      <c r="O169" s="267"/>
      <c r="P169" s="219"/>
      <c r="Q169" s="268"/>
      <c r="R169" s="216" t="str">
        <f ca="1">IF(ISERROR($V169),"",OFFSET('Smelter Look-up'!$C$4,$V169-4,0)&amp;"")</f>
        <v/>
      </c>
      <c r="S169" s="224" t="str">
        <f t="shared" ca="1" si="6"/>
        <v>CN</v>
      </c>
      <c r="T169" s="224" t="str">
        <f ca="1">IF(B169="","",IF(ISERROR(MATCH($J169,SorP!$B$1:$B$6230,0)),"",INDIRECT("'SorP'!$A$"&amp;MATCH($J169,SorP!$B$1:$B$6230,0))))</f>
        <v/>
      </c>
      <c r="U169" s="239"/>
      <c r="V169" s="269" t="e">
        <f>IF(C169="",NA(),MATCH($B169&amp;$C169,'Smelter Look-up'!$J:$J,0))</f>
        <v>#N/A</v>
      </c>
      <c r="W169" s="270"/>
      <c r="X169" s="270">
        <f t="shared" si="7"/>
        <v>0</v>
      </c>
      <c r="Y169" s="270"/>
      <c r="Z169" s="270"/>
      <c r="AB169" s="272" t="str">
        <f t="shared" si="8"/>
        <v>TungstenXiamen Tungsten Co., Ltd</v>
      </c>
    </row>
    <row r="170" spans="1:28" s="271" customFormat="1" ht="89.25">
      <c r="A170" s="347"/>
      <c r="B170" s="349" t="s">
        <v>1253</v>
      </c>
      <c r="C170" s="348" t="s">
        <v>2</v>
      </c>
      <c r="D170" s="349" t="s">
        <v>2</v>
      </c>
      <c r="E170" s="349" t="s">
        <v>1008</v>
      </c>
      <c r="F170" s="349" t="s">
        <v>911</v>
      </c>
      <c r="G170" s="349" t="s">
        <v>15503</v>
      </c>
      <c r="H170" s="217">
        <v>0</v>
      </c>
      <c r="I170" s="218" t="s">
        <v>2089</v>
      </c>
      <c r="J170" s="218" t="s">
        <v>15640</v>
      </c>
      <c r="K170" s="267"/>
      <c r="L170" s="267"/>
      <c r="M170" s="267"/>
      <c r="N170" s="267"/>
      <c r="O170" s="267"/>
      <c r="P170" s="219"/>
      <c r="Q170" s="268"/>
      <c r="R170" s="216" t="str">
        <f ca="1">IF(ISERROR($V170),"",OFFSET('Smelter Look-up'!$C$4,$V170-4,0)&amp;"")</f>
        <v>Tejing (Vietnam) Tungsten Co., Ltd.</v>
      </c>
      <c r="S170" s="224" t="str">
        <f t="shared" ca="1" si="6"/>
        <v>VN</v>
      </c>
      <c r="T170" s="224" t="str">
        <f ca="1">IF(B170="","",IF(ISERROR(MATCH($J170,SorP!$B$1:$B$6230,0)),"",INDIRECT("'SorP'!$A$"&amp;MATCH($J170,SorP!$B$1:$B$6230,0))))</f>
        <v/>
      </c>
      <c r="U170" s="239"/>
      <c r="V170" s="269">
        <f>IF(C170="",NA(),MATCH($B170&amp;$C170,'Smelter Look-up'!$J:$J,0))</f>
        <v>573</v>
      </c>
      <c r="W170" s="270"/>
      <c r="X170" s="270">
        <f t="shared" si="7"/>
        <v>0</v>
      </c>
      <c r="Y170" s="270"/>
      <c r="Z170" s="270"/>
      <c r="AB170" s="272" t="str">
        <f t="shared" si="8"/>
        <v>TungstenTejing (Vietnam) Tungsten Co., Ltd.</v>
      </c>
    </row>
    <row r="171" spans="1:28" s="271" customFormat="1" ht="89.25">
      <c r="A171" s="347"/>
      <c r="B171" s="349" t="s">
        <v>1253</v>
      </c>
      <c r="C171" s="348" t="s">
        <v>1019</v>
      </c>
      <c r="D171" s="349" t="s">
        <v>1019</v>
      </c>
      <c r="E171" s="349" t="s">
        <v>1214</v>
      </c>
      <c r="F171" s="349" t="s">
        <v>912</v>
      </c>
      <c r="G171" s="349" t="s">
        <v>15503</v>
      </c>
      <c r="H171" s="217">
        <v>0</v>
      </c>
      <c r="I171" s="218" t="s">
        <v>2090</v>
      </c>
      <c r="J171" s="218" t="s">
        <v>15641</v>
      </c>
      <c r="K171" s="267"/>
      <c r="L171" s="267"/>
      <c r="M171" s="267"/>
      <c r="N171" s="267"/>
      <c r="O171" s="267"/>
      <c r="P171" s="219"/>
      <c r="Q171" s="268"/>
      <c r="R171" s="216" t="str">
        <f ca="1">IF(ISERROR($V171),"",OFFSET('Smelter Look-up'!$C$4,$V171-4,0)&amp;"")</f>
        <v>Wolfram Bergbau und Hutten AG</v>
      </c>
      <c r="S171" s="224" t="str">
        <f t="shared" ca="1" si="6"/>
        <v>AT</v>
      </c>
      <c r="T171" s="224" t="str">
        <f ca="1">IF(B171="","",IF(ISERROR(MATCH($J171,SorP!$B$1:$B$6230,0)),"",INDIRECT("'SorP'!$A$"&amp;MATCH($J171,SorP!$B$1:$B$6230,0))))</f>
        <v/>
      </c>
      <c r="U171" s="239"/>
      <c r="V171" s="269">
        <f>IF(C171="",NA(),MATCH($B171&amp;$C171,'Smelter Look-up'!$J:$J,0))</f>
        <v>578</v>
      </c>
      <c r="W171" s="270"/>
      <c r="X171" s="270">
        <f t="shared" si="7"/>
        <v>0</v>
      </c>
      <c r="Y171" s="270"/>
      <c r="Z171" s="270"/>
      <c r="AB171" s="272" t="str">
        <f t="shared" si="8"/>
        <v>TungstenWolfram Bergbau und Hütten AG</v>
      </c>
    </row>
    <row r="172" spans="1:28" s="271" customFormat="1" ht="63.75">
      <c r="A172" s="347"/>
      <c r="B172" s="349" t="s">
        <v>1253</v>
      </c>
      <c r="C172" s="348" t="s">
        <v>15642</v>
      </c>
      <c r="D172" s="349" t="s">
        <v>15642</v>
      </c>
      <c r="E172" s="349" t="s">
        <v>999</v>
      </c>
      <c r="F172" s="349" t="s">
        <v>15643</v>
      </c>
      <c r="G172" s="349" t="s">
        <v>15503</v>
      </c>
      <c r="H172" s="217" t="s">
        <v>15506</v>
      </c>
      <c r="I172" s="218" t="s">
        <v>15506</v>
      </c>
      <c r="J172" s="218" t="s">
        <v>15506</v>
      </c>
      <c r="K172" s="267"/>
      <c r="L172" s="267"/>
      <c r="M172" s="267"/>
      <c r="N172" s="267"/>
      <c r="O172" s="267"/>
      <c r="P172" s="219"/>
      <c r="Q172" s="268"/>
      <c r="R172" s="216" t="str">
        <f ca="1">IF(ISERROR($V172),"",OFFSET('Smelter Look-up'!$C$4,$V172-4,0)&amp;"")</f>
        <v/>
      </c>
      <c r="S172" s="224" t="str">
        <f t="shared" ca="1" si="6"/>
        <v>RU</v>
      </c>
      <c r="T172" s="224" t="str">
        <f ca="1">IF(B172="","",IF(ISERROR(MATCH($J172,SorP!$B$1:$B$6230,0)),"",INDIRECT("'SorP'!$A$"&amp;MATCH($J172,SorP!$B$1:$B$6230,0))))</f>
        <v/>
      </c>
      <c r="U172" s="239"/>
      <c r="V172" s="269" t="e">
        <f>IF(C172="",NA(),MATCH($B172&amp;$C172,'Smelter Look-up'!$J:$J,0))</f>
        <v>#N/A</v>
      </c>
      <c r="W172" s="270"/>
      <c r="X172" s="270">
        <f t="shared" si="7"/>
        <v>0</v>
      </c>
      <c r="Y172" s="270"/>
      <c r="Z172" s="270"/>
      <c r="AB172" s="272" t="str">
        <f t="shared" si="8"/>
        <v>TungstenWolfram Company CJSC</v>
      </c>
    </row>
    <row r="173" spans="1:28" s="271" customFormat="1" ht="76.5">
      <c r="A173" s="347"/>
      <c r="B173" s="349" t="s">
        <v>1253</v>
      </c>
      <c r="C173" s="348" t="s">
        <v>166</v>
      </c>
      <c r="D173" s="349" t="s">
        <v>166</v>
      </c>
      <c r="E173" s="349" t="s">
        <v>1220</v>
      </c>
      <c r="F173" s="349" t="s">
        <v>155</v>
      </c>
      <c r="G173" s="349" t="s">
        <v>15503</v>
      </c>
      <c r="H173" s="217">
        <v>0</v>
      </c>
      <c r="I173" s="218" t="s">
        <v>2093</v>
      </c>
      <c r="J173" s="218" t="s">
        <v>15632</v>
      </c>
      <c r="K173" s="267"/>
      <c r="L173" s="267"/>
      <c r="M173" s="267"/>
      <c r="N173" s="267"/>
      <c r="O173" s="267"/>
      <c r="P173" s="219"/>
      <c r="Q173" s="268"/>
      <c r="R173" s="216" t="str">
        <f ca="1">IF(ISERROR($V173),"",OFFSET('Smelter Look-up'!$C$4,$V173-4,0)&amp;"")</f>
        <v>Xiamen Tungsten (H.C.) Co., Ltd.</v>
      </c>
      <c r="S173" s="224" t="str">
        <f t="shared" ca="1" si="6"/>
        <v>CN</v>
      </c>
      <c r="T173" s="224" t="str">
        <f ca="1">IF(B173="","",IF(ISERROR(MATCH($J173,SorP!$B$1:$B$6230,0)),"",INDIRECT("'SorP'!$A$"&amp;MATCH($J173,SorP!$B$1:$B$6230,0))))</f>
        <v/>
      </c>
      <c r="U173" s="239"/>
      <c r="V173" s="269">
        <f>IF(C173="",NA(),MATCH($B173&amp;$C173,'Smelter Look-up'!$J:$J,0))</f>
        <v>581</v>
      </c>
      <c r="W173" s="270"/>
      <c r="X173" s="270">
        <f t="shared" si="7"/>
        <v>0</v>
      </c>
      <c r="Y173" s="270"/>
      <c r="Z173" s="270"/>
      <c r="AB173" s="272" t="str">
        <f t="shared" si="8"/>
        <v>TungstenXiamen Tungsten (H.C.) Co., Ltd.</v>
      </c>
    </row>
    <row r="174" spans="1:28" s="271" customFormat="1" ht="63.75">
      <c r="A174" s="347"/>
      <c r="B174" s="349" t="s">
        <v>1253</v>
      </c>
      <c r="C174" s="348" t="s">
        <v>15639</v>
      </c>
      <c r="D174" s="349" t="s">
        <v>1515</v>
      </c>
      <c r="E174" s="349" t="s">
        <v>1220</v>
      </c>
      <c r="F174" s="349" t="s">
        <v>913</v>
      </c>
      <c r="G174" s="349" t="s">
        <v>15503</v>
      </c>
      <c r="H174" s="217" t="s">
        <v>15506</v>
      </c>
      <c r="I174" s="218" t="s">
        <v>15506</v>
      </c>
      <c r="J174" s="218" t="s">
        <v>15506</v>
      </c>
      <c r="K174" s="267"/>
      <c r="L174" s="267"/>
      <c r="M174" s="267"/>
      <c r="N174" s="267"/>
      <c r="O174" s="267"/>
      <c r="P174" s="219"/>
      <c r="Q174" s="268"/>
      <c r="R174" s="216" t="str">
        <f ca="1">IF(ISERROR($V174),"",OFFSET('Smelter Look-up'!$C$4,$V174-4,0)&amp;"")</f>
        <v/>
      </c>
      <c r="S174" s="224" t="str">
        <f t="shared" ca="1" si="6"/>
        <v>CN</v>
      </c>
      <c r="T174" s="224" t="str">
        <f ca="1">IF(B174="","",IF(ISERROR(MATCH($J174,SorP!$B$1:$B$6230,0)),"",INDIRECT("'SorP'!$A$"&amp;MATCH($J174,SorP!$B$1:$B$6230,0))))</f>
        <v/>
      </c>
      <c r="U174" s="239"/>
      <c r="V174" s="269" t="e">
        <f>IF(C174="",NA(),MATCH($B174&amp;$C174,'Smelter Look-up'!$J:$J,0))</f>
        <v>#N/A</v>
      </c>
      <c r="W174" s="270"/>
      <c r="X174" s="270">
        <f t="shared" si="7"/>
        <v>0</v>
      </c>
      <c r="Y174" s="270"/>
      <c r="Z174" s="270"/>
      <c r="AB174" s="272" t="str">
        <f t="shared" si="8"/>
        <v>TungstenXiamen Tungsten Co., Ltd</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ref="S196:S259" ca="1" si="9">IF(B196="","",IF(ISERROR(MATCH($E196,CL,0)),"Unknown",INDIRECT("'C'!$A$"&amp;MATCH($E196,CL,0)+1)))</f>
        <v/>
      </c>
      <c r="T196" s="224" t="str">
        <f ca="1">IF(B196="","",IF(ISERROR(MATCH($J196,SorP!$B$1:$B$6230,0)),"",INDIRECT("'SorP'!$A$"&amp;MATCH($J196,SorP!$B$1:$B$6230,0))))</f>
        <v/>
      </c>
      <c r="U196" s="239"/>
      <c r="V196" s="269" t="e">
        <f>IF(C196="",NA(),MATCH($B196&amp;$C196,'Smelter Look-up'!$J:$J,0))</f>
        <v>#N/A</v>
      </c>
      <c r="W196" s="270"/>
      <c r="X196" s="270">
        <f t="shared" ref="X196:X259" ca="1" si="10">IF(AND(C196="Smelter not listed",OR(LEN(D196)=0,LEN(E196)=0)),1,0)</f>
        <v>0</v>
      </c>
      <c r="Y196" s="270"/>
      <c r="Z196" s="270"/>
      <c r="AB196" s="272" t="str">
        <f t="shared" ref="AB196:AB259" si="11">B196&amp;C196</f>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ref="S260:S323" ca="1" si="12">IF(B260="","",IF(ISERROR(MATCH($E260,CL,0)),"Unknown",INDIRECT("'C'!$A$"&amp;MATCH($E260,CL,0)+1)))</f>
        <v/>
      </c>
      <c r="T260" s="224" t="str">
        <f ca="1">IF(B260="","",IF(ISERROR(MATCH($J260,SorP!$B$1:$B$6230,0)),"",INDIRECT("'SorP'!$A$"&amp;MATCH($J260,SorP!$B$1:$B$6230,0))))</f>
        <v/>
      </c>
      <c r="U260" s="239"/>
      <c r="V260" s="269" t="e">
        <f>IF(C260="",NA(),MATCH($B260&amp;$C260,'Smelter Look-up'!$J:$J,0))</f>
        <v>#N/A</v>
      </c>
      <c r="W260" s="270"/>
      <c r="X260" s="270">
        <f t="shared" ref="X260:X323" ca="1" si="13">IF(AND(C260="Smelter not listed",OR(LEN(D260)=0,LEN(E260)=0)),1,0)</f>
        <v>0</v>
      </c>
      <c r="Y260" s="270"/>
      <c r="Z260" s="270"/>
      <c r="AB260" s="272" t="str">
        <f t="shared" ref="AB260:AB323" si="14">B260&amp;C260</f>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ref="S324:S387" ca="1" si="15">IF(B324="","",IF(ISERROR(MATCH($E324,CL,0)),"Unknown",INDIRECT("'C'!$A$"&amp;MATCH($E324,CL,0)+1)))</f>
        <v/>
      </c>
      <c r="T324" s="224" t="str">
        <f ca="1">IF(B324="","",IF(ISERROR(MATCH($J324,SorP!$B$1:$B$6230,0)),"",INDIRECT("'SorP'!$A$"&amp;MATCH($J324,SorP!$B$1:$B$6230,0))))</f>
        <v/>
      </c>
      <c r="U324" s="239"/>
      <c r="V324" s="269" t="e">
        <f>IF(C324="",NA(),MATCH($B324&amp;$C324,'Smelter Look-up'!$J:$J,0))</f>
        <v>#N/A</v>
      </c>
      <c r="W324" s="270"/>
      <c r="X324" s="270">
        <f t="shared" ref="X324:X387" ca="1" si="16">IF(AND(C324="Smelter not listed",OR(LEN(D324)=0,LEN(E324)=0)),1,0)</f>
        <v>0</v>
      </c>
      <c r="Y324" s="270"/>
      <c r="Z324" s="270"/>
      <c r="AB324" s="272" t="str">
        <f t="shared" ref="AB324:AB387" si="17">B324&amp;C324</f>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ref="S388:S451" ca="1" si="18">IF(B388="","",IF(ISERROR(MATCH($E388,CL,0)),"Unknown",INDIRECT("'C'!$A$"&amp;MATCH($E388,CL,0)+1)))</f>
        <v/>
      </c>
      <c r="T388" s="224" t="str">
        <f ca="1">IF(B388="","",IF(ISERROR(MATCH($J388,SorP!$B$1:$B$6230,0)),"",INDIRECT("'SorP'!$A$"&amp;MATCH($J388,SorP!$B$1:$B$6230,0))))</f>
        <v/>
      </c>
      <c r="U388" s="239"/>
      <c r="V388" s="269" t="e">
        <f>IF(C388="",NA(),MATCH($B388&amp;$C388,'Smelter Look-up'!$J:$J,0))</f>
        <v>#N/A</v>
      </c>
      <c r="W388" s="270"/>
      <c r="X388" s="270">
        <f t="shared" ref="X388:X451" ca="1" si="19">IF(AND(C388="Smelter not listed",OR(LEN(D388)=0,LEN(E388)=0)),1,0)</f>
        <v>0</v>
      </c>
      <c r="Y388" s="270"/>
      <c r="Z388" s="270"/>
      <c r="AB388" s="272" t="str">
        <f t="shared" ref="AB388:AB451" si="20">B388&amp;C388</f>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ref="S452:S515" ca="1" si="21">IF(B452="","",IF(ISERROR(MATCH($E452,CL,0)),"Unknown",INDIRECT("'C'!$A$"&amp;MATCH($E452,CL,0)+1)))</f>
        <v/>
      </c>
      <c r="T452" s="224" t="str">
        <f ca="1">IF(B452="","",IF(ISERROR(MATCH($J452,SorP!$B$1:$B$6230,0)),"",INDIRECT("'SorP'!$A$"&amp;MATCH($J452,SorP!$B$1:$B$6230,0))))</f>
        <v/>
      </c>
      <c r="U452" s="239"/>
      <c r="V452" s="269" t="e">
        <f>IF(C452="",NA(),MATCH($B452&amp;$C452,'Smelter Look-up'!$J:$J,0))</f>
        <v>#N/A</v>
      </c>
      <c r="W452" s="270"/>
      <c r="X452" s="270">
        <f t="shared" ref="X452:X515" ca="1" si="22">IF(AND(C452="Smelter not listed",OR(LEN(D452)=0,LEN(E452)=0)),1,0)</f>
        <v>0</v>
      </c>
      <c r="Y452" s="270"/>
      <c r="Z452" s="270"/>
      <c r="AB452" s="272" t="str">
        <f t="shared" ref="AB452:AB515" si="23">B452&amp;C452</f>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ref="S516:S579" ca="1" si="24">IF(B516="","",IF(ISERROR(MATCH($E516,CL,0)),"Unknown",INDIRECT("'C'!$A$"&amp;MATCH($E516,CL,0)+1)))</f>
        <v/>
      </c>
      <c r="T516" s="224" t="str">
        <f ca="1">IF(B516="","",IF(ISERROR(MATCH($J516,SorP!$B$1:$B$6230,0)),"",INDIRECT("'SorP'!$A$"&amp;MATCH($J516,SorP!$B$1:$B$6230,0))))</f>
        <v/>
      </c>
      <c r="U516" s="239"/>
      <c r="V516" s="269" t="e">
        <f>IF(C516="",NA(),MATCH($B516&amp;$C516,'Smelter Look-up'!$J:$J,0))</f>
        <v>#N/A</v>
      </c>
      <c r="W516" s="270"/>
      <c r="X516" s="270">
        <f t="shared" ref="X516:X579" ca="1" si="25">IF(AND(C516="Smelter not listed",OR(LEN(D516)=0,LEN(E516)=0)),1,0)</f>
        <v>0</v>
      </c>
      <c r="Y516" s="270"/>
      <c r="Z516" s="270"/>
      <c r="AB516" s="272" t="str">
        <f t="shared" ref="AB516:AB579" si="26">B516&amp;C516</f>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ref="S580:S584" ca="1" si="27">IF(B580="","",IF(ISERROR(MATCH($E580,CL,0)),"Unknown",INDIRECT("'C'!$A$"&amp;MATCH($E580,CL,0)+1)))</f>
        <v/>
      </c>
      <c r="T580" s="224" t="str">
        <f ca="1">IF(B580="","",IF(ISERROR(MATCH($J580,SorP!$B$1:$B$6230,0)),"",INDIRECT("'SorP'!$A$"&amp;MATCH($J580,SorP!$B$1:$B$6230,0))))</f>
        <v/>
      </c>
      <c r="U580" s="239"/>
      <c r="V580" s="269" t="e">
        <f>IF(C580="",NA(),MATCH($B580&amp;$C580,'Smelter Look-up'!$J:$J,0))</f>
        <v>#N/A</v>
      </c>
      <c r="W580" s="270"/>
      <c r="X580" s="270">
        <f t="shared" ref="X580:X584" ca="1" si="28">IF(AND(C580="Smelter not listed",OR(LEN(D580)=0,LEN(E580)=0)),1,0)</f>
        <v>0</v>
      </c>
      <c r="Y580" s="270"/>
      <c r="Z580" s="270"/>
      <c r="AB580" s="272" t="str">
        <f t="shared" ref="AB580:AB584" si="29">B580&amp;C580</f>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ref="S585:S633" ca="1" si="30">IF(B585="","",IF(ISERROR(MATCH($E585,CL,0)),"Unknown",INDIRECT("'C'!$A$"&amp;MATCH($E585,CL,0)+1)))</f>
        <v/>
      </c>
      <c r="T585" s="224" t="str">
        <f ca="1">IF(B585="","",IF(ISERROR(MATCH($J585,SorP!$B$1:$B$6230,0)),"",INDIRECT("'SorP'!$A$"&amp;MATCH($J585,SorP!$B$1:$B$6230,0))))</f>
        <v/>
      </c>
      <c r="U585" s="239"/>
      <c r="V585" s="269" t="e">
        <f>IF(C585="",NA(),MATCH($B585&amp;$C585,'Smelter Look-up'!$J:$J,0))</f>
        <v>#N/A</v>
      </c>
      <c r="W585" s="270"/>
      <c r="X585" s="270">
        <f t="shared" ref="X585:X633" ca="1" si="31">IF(AND(C585="Smelter not listed",OR(LEN(D585)=0,LEN(E585)=0)),1,0)</f>
        <v>0</v>
      </c>
      <c r="Y585" s="270"/>
      <c r="Z585" s="270"/>
      <c r="AB585" s="272" t="str">
        <f t="shared" ref="AB585:AB633" si="32">B585&amp;C585</f>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ref="S634:S697" ca="1" si="33">IF(B634="","",IF(ISERROR(MATCH($E634,CL,0)),"Unknown",INDIRECT("'C'!$A$"&amp;MATCH($E634,CL,0)+1)))</f>
        <v/>
      </c>
      <c r="T634" s="224" t="str">
        <f ca="1">IF(B634="","",IF(ISERROR(MATCH($J634,SorP!$B$1:$B$6230,0)),"",INDIRECT("'SorP'!$A$"&amp;MATCH($J634,SorP!$B$1:$B$6230,0))))</f>
        <v/>
      </c>
      <c r="U634" s="239"/>
      <c r="V634" s="269" t="e">
        <f>IF(C634="",NA(),MATCH($B634&amp;$C634,'Smelter Look-up'!$J:$J,0))</f>
        <v>#N/A</v>
      </c>
      <c r="W634" s="270"/>
      <c r="X634" s="270">
        <f t="shared" ref="X634:X697" ca="1" si="34">IF(AND(C634="Smelter not listed",OR(LEN(D634)=0,LEN(E634)=0)),1,0)</f>
        <v>0</v>
      </c>
      <c r="Y634" s="270"/>
      <c r="Z634" s="270"/>
      <c r="AB634" s="272" t="str">
        <f t="shared" ref="AB634:AB697" si="35">B634&amp;C634</f>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ref="S698:S761" ca="1" si="36">IF(B698="","",IF(ISERROR(MATCH($E698,CL,0)),"Unknown",INDIRECT("'C'!$A$"&amp;MATCH($E698,CL,0)+1)))</f>
        <v/>
      </c>
      <c r="T698" s="224" t="str">
        <f ca="1">IF(B698="","",IF(ISERROR(MATCH($J698,SorP!$B$1:$B$6230,0)),"",INDIRECT("'SorP'!$A$"&amp;MATCH($J698,SorP!$B$1:$B$6230,0))))</f>
        <v/>
      </c>
      <c r="U698" s="239"/>
      <c r="V698" s="269" t="e">
        <f>IF(C698="",NA(),MATCH($B698&amp;$C698,'Smelter Look-up'!$J:$J,0))</f>
        <v>#N/A</v>
      </c>
      <c r="W698" s="270"/>
      <c r="X698" s="270">
        <f t="shared" ref="X698:X761" ca="1" si="37">IF(AND(C698="Smelter not listed",OR(LEN(D698)=0,LEN(E698)=0)),1,0)</f>
        <v>0</v>
      </c>
      <c r="Y698" s="270"/>
      <c r="Z698" s="270"/>
      <c r="AB698" s="272" t="str">
        <f t="shared" ref="AB698:AB761" si="38">B698&amp;C698</f>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ref="S762:S825" ca="1" si="39">IF(B762="","",IF(ISERROR(MATCH($E762,CL,0)),"Unknown",INDIRECT("'C'!$A$"&amp;MATCH($E762,CL,0)+1)))</f>
        <v/>
      </c>
      <c r="T762" s="224" t="str">
        <f ca="1">IF(B762="","",IF(ISERROR(MATCH($J762,SorP!$B$1:$B$6230,0)),"",INDIRECT("'SorP'!$A$"&amp;MATCH($J762,SorP!$B$1:$B$6230,0))))</f>
        <v/>
      </c>
      <c r="U762" s="239"/>
      <c r="V762" s="269" t="e">
        <f>IF(C762="",NA(),MATCH($B762&amp;$C762,'Smelter Look-up'!$J:$J,0))</f>
        <v>#N/A</v>
      </c>
      <c r="W762" s="270"/>
      <c r="X762" s="270">
        <f t="shared" ref="X762:X825" ca="1" si="40">IF(AND(C762="Smelter not listed",OR(LEN(D762)=0,LEN(E762)=0)),1,0)</f>
        <v>0</v>
      </c>
      <c r="Y762" s="270"/>
      <c r="Z762" s="270"/>
      <c r="AB762" s="272" t="str">
        <f t="shared" ref="AB762:AB825" si="41">B762&amp;C762</f>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ref="S826:S889" ca="1" si="42">IF(B826="","",IF(ISERROR(MATCH($E826,CL,0)),"Unknown",INDIRECT("'C'!$A$"&amp;MATCH($E826,CL,0)+1)))</f>
        <v/>
      </c>
      <c r="T826" s="224" t="str">
        <f ca="1">IF(B826="","",IF(ISERROR(MATCH($J826,SorP!$B$1:$B$6230,0)),"",INDIRECT("'SorP'!$A$"&amp;MATCH($J826,SorP!$B$1:$B$6230,0))))</f>
        <v/>
      </c>
      <c r="U826" s="239"/>
      <c r="V826" s="269" t="e">
        <f>IF(C826="",NA(),MATCH($B826&amp;$C826,'Smelter Look-up'!$J:$J,0))</f>
        <v>#N/A</v>
      </c>
      <c r="W826" s="270"/>
      <c r="X826" s="270">
        <f t="shared" ref="X826:X889" ca="1" si="43">IF(AND(C826="Smelter not listed",OR(LEN(D826)=0,LEN(E826)=0)),1,0)</f>
        <v>0</v>
      </c>
      <c r="Y826" s="270"/>
      <c r="Z826" s="270"/>
      <c r="AB826" s="272" t="str">
        <f t="shared" ref="AB826:AB889" si="44">B826&amp;C826</f>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ref="S890:S953" ca="1" si="45">IF(B890="","",IF(ISERROR(MATCH($E890,CL,0)),"Unknown",INDIRECT("'C'!$A$"&amp;MATCH($E890,CL,0)+1)))</f>
        <v/>
      </c>
      <c r="T890" s="224" t="str">
        <f ca="1">IF(B890="","",IF(ISERROR(MATCH($J890,SorP!$B$1:$B$6230,0)),"",INDIRECT("'SorP'!$A$"&amp;MATCH($J890,SorP!$B$1:$B$6230,0))))</f>
        <v/>
      </c>
      <c r="U890" s="239"/>
      <c r="V890" s="269" t="e">
        <f>IF(C890="",NA(),MATCH($B890&amp;$C890,'Smelter Look-up'!$J:$J,0))</f>
        <v>#N/A</v>
      </c>
      <c r="W890" s="270"/>
      <c r="X890" s="270">
        <f t="shared" ref="X890:X953" ca="1" si="46">IF(AND(C890="Smelter not listed",OR(LEN(D890)=0,LEN(E890)=0)),1,0)</f>
        <v>0</v>
      </c>
      <c r="Y890" s="270"/>
      <c r="Z890" s="270"/>
      <c r="AB890" s="272" t="str">
        <f t="shared" ref="AB890:AB953" si="47">B890&amp;C890</f>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ref="S954:S1017" ca="1" si="48">IF(B954="","",IF(ISERROR(MATCH($E954,CL,0)),"Unknown",INDIRECT("'C'!$A$"&amp;MATCH($E954,CL,0)+1)))</f>
        <v/>
      </c>
      <c r="T954" s="224" t="str">
        <f ca="1">IF(B954="","",IF(ISERROR(MATCH($J954,SorP!$B$1:$B$6230,0)),"",INDIRECT("'SorP'!$A$"&amp;MATCH($J954,SorP!$B$1:$B$6230,0))))</f>
        <v/>
      </c>
      <c r="U954" s="239"/>
      <c r="V954" s="269" t="e">
        <f>IF(C954="",NA(),MATCH($B954&amp;$C954,'Smelter Look-up'!$J:$J,0))</f>
        <v>#N/A</v>
      </c>
      <c r="W954" s="270"/>
      <c r="X954" s="270">
        <f t="shared" ref="X954:X1017" ca="1" si="49">IF(AND(C954="Smelter not listed",OR(LEN(D954)=0,LEN(E954)=0)),1,0)</f>
        <v>0</v>
      </c>
      <c r="Y954" s="270"/>
      <c r="Z954" s="270"/>
      <c r="AB954" s="272" t="str">
        <f t="shared" ref="AB954:AB1017" si="50">B954&amp;C954</f>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ref="S1018:S1081" ca="1" si="51">IF(B1018="","",IF(ISERROR(MATCH($E1018,CL,0)),"Unknown",INDIRECT("'C'!$A$"&amp;MATCH($E1018,CL,0)+1)))</f>
        <v/>
      </c>
      <c r="T1018" s="224" t="str">
        <f ca="1">IF(B1018="","",IF(ISERROR(MATCH($J1018,SorP!$B$1:$B$6230,0)),"",INDIRECT("'SorP'!$A$"&amp;MATCH($J1018,SorP!$B$1:$B$6230,0))))</f>
        <v/>
      </c>
      <c r="U1018" s="239"/>
      <c r="V1018" s="269" t="e">
        <f>IF(C1018="",NA(),MATCH($B1018&amp;$C1018,'Smelter Look-up'!$J:$J,0))</f>
        <v>#N/A</v>
      </c>
      <c r="W1018" s="270"/>
      <c r="X1018" s="270">
        <f t="shared" ref="X1018:X1081" ca="1" si="52">IF(AND(C1018="Smelter not listed",OR(LEN(D1018)=0,LEN(E1018)=0)),1,0)</f>
        <v>0</v>
      </c>
      <c r="Y1018" s="270"/>
      <c r="Z1018" s="270"/>
      <c r="AB1018" s="272" t="str">
        <f t="shared" ref="AB1018:AB1081" si="53">B1018&amp;C1018</f>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ref="S1082:S1145" ca="1" si="54">IF(B1082="","",IF(ISERROR(MATCH($E1082,CL,0)),"Unknown",INDIRECT("'C'!$A$"&amp;MATCH($E1082,CL,0)+1)))</f>
        <v/>
      </c>
      <c r="T1082" s="224" t="str">
        <f ca="1">IF(B1082="","",IF(ISERROR(MATCH($J1082,SorP!$B$1:$B$6230,0)),"",INDIRECT("'SorP'!$A$"&amp;MATCH($J1082,SorP!$B$1:$B$6230,0))))</f>
        <v/>
      </c>
      <c r="U1082" s="239"/>
      <c r="V1082" s="269" t="e">
        <f>IF(C1082="",NA(),MATCH($B1082&amp;$C1082,'Smelter Look-up'!$J:$J,0))</f>
        <v>#N/A</v>
      </c>
      <c r="W1082" s="270"/>
      <c r="X1082" s="270">
        <f t="shared" ref="X1082:X1145" ca="1" si="55">IF(AND(C1082="Smelter not listed",OR(LEN(D1082)=0,LEN(E1082)=0)),1,0)</f>
        <v>0</v>
      </c>
      <c r="Y1082" s="270"/>
      <c r="Z1082" s="270"/>
      <c r="AB1082" s="272" t="str">
        <f t="shared" ref="AB1082:AB1145" si="56">B1082&amp;C1082</f>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ref="S1146:S1209" ca="1" si="57">IF(B1146="","",IF(ISERROR(MATCH($E1146,CL,0)),"Unknown",INDIRECT("'C'!$A$"&amp;MATCH($E1146,CL,0)+1)))</f>
        <v/>
      </c>
      <c r="T1146" s="224" t="str">
        <f ca="1">IF(B1146="","",IF(ISERROR(MATCH($J1146,SorP!$B$1:$B$6230,0)),"",INDIRECT("'SorP'!$A$"&amp;MATCH($J1146,SorP!$B$1:$B$6230,0))))</f>
        <v/>
      </c>
      <c r="U1146" s="239"/>
      <c r="V1146" s="269" t="e">
        <f>IF(C1146="",NA(),MATCH($B1146&amp;$C1146,'Smelter Look-up'!$J:$J,0))</f>
        <v>#N/A</v>
      </c>
      <c r="W1146" s="270"/>
      <c r="X1146" s="270">
        <f t="shared" ref="X1146:X1209" ca="1" si="58">IF(AND(C1146="Smelter not listed",OR(LEN(D1146)=0,LEN(E1146)=0)),1,0)</f>
        <v>0</v>
      </c>
      <c r="Y1146" s="270"/>
      <c r="Z1146" s="270"/>
      <c r="AB1146" s="272" t="str">
        <f t="shared" ref="AB1146:AB1209" si="59">B1146&amp;C1146</f>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ref="S1210:S1273" ca="1" si="60">IF(B1210="","",IF(ISERROR(MATCH($E1210,CL,0)),"Unknown",INDIRECT("'C'!$A$"&amp;MATCH($E1210,CL,0)+1)))</f>
        <v/>
      </c>
      <c r="T1210" s="224" t="str">
        <f ca="1">IF(B1210="","",IF(ISERROR(MATCH($J1210,SorP!$B$1:$B$6230,0)),"",INDIRECT("'SorP'!$A$"&amp;MATCH($J1210,SorP!$B$1:$B$6230,0))))</f>
        <v/>
      </c>
      <c r="U1210" s="239"/>
      <c r="V1210" s="269" t="e">
        <f>IF(C1210="",NA(),MATCH($B1210&amp;$C1210,'Smelter Look-up'!$J:$J,0))</f>
        <v>#N/A</v>
      </c>
      <c r="W1210" s="270"/>
      <c r="X1210" s="270">
        <f t="shared" ref="X1210:X1273" ca="1" si="61">IF(AND(C1210="Smelter not listed",OR(LEN(D1210)=0,LEN(E1210)=0)),1,0)</f>
        <v>0</v>
      </c>
      <c r="Y1210" s="270"/>
      <c r="Z1210" s="270"/>
      <c r="AB1210" s="272" t="str">
        <f t="shared" ref="AB1210:AB1273" si="62">B1210&amp;C1210</f>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ref="S1274:S1337" ca="1" si="63">IF(B1274="","",IF(ISERROR(MATCH($E1274,CL,0)),"Unknown",INDIRECT("'C'!$A$"&amp;MATCH($E1274,CL,0)+1)))</f>
        <v/>
      </c>
      <c r="T1274" s="224" t="str">
        <f ca="1">IF(B1274="","",IF(ISERROR(MATCH($J1274,SorP!$B$1:$B$6230,0)),"",INDIRECT("'SorP'!$A$"&amp;MATCH($J1274,SorP!$B$1:$B$6230,0))))</f>
        <v/>
      </c>
      <c r="U1274" s="239"/>
      <c r="V1274" s="269" t="e">
        <f>IF(C1274="",NA(),MATCH($B1274&amp;$C1274,'Smelter Look-up'!$J:$J,0))</f>
        <v>#N/A</v>
      </c>
      <c r="W1274" s="270"/>
      <c r="X1274" s="270">
        <f t="shared" ref="X1274:X1337" ca="1" si="64">IF(AND(C1274="Smelter not listed",OR(LEN(D1274)=0,LEN(E1274)=0)),1,0)</f>
        <v>0</v>
      </c>
      <c r="Y1274" s="270"/>
      <c r="Z1274" s="270"/>
      <c r="AB1274" s="272" t="str">
        <f t="shared" ref="AB1274:AB1337" si="65">B1274&amp;C1274</f>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ref="S1338:S1401" ca="1" si="66">IF(B1338="","",IF(ISERROR(MATCH($E1338,CL,0)),"Unknown",INDIRECT("'C'!$A$"&amp;MATCH($E1338,CL,0)+1)))</f>
        <v/>
      </c>
      <c r="T1338" s="224" t="str">
        <f ca="1">IF(B1338="","",IF(ISERROR(MATCH($J1338,SorP!$B$1:$B$6230,0)),"",INDIRECT("'SorP'!$A$"&amp;MATCH($J1338,SorP!$B$1:$B$6230,0))))</f>
        <v/>
      </c>
      <c r="U1338" s="239"/>
      <c r="V1338" s="269" t="e">
        <f>IF(C1338="",NA(),MATCH($B1338&amp;$C1338,'Smelter Look-up'!$J:$J,0))</f>
        <v>#N/A</v>
      </c>
      <c r="W1338" s="270"/>
      <c r="X1338" s="270">
        <f t="shared" ref="X1338:X1401" ca="1" si="67">IF(AND(C1338="Smelter not listed",OR(LEN(D1338)=0,LEN(E1338)=0)),1,0)</f>
        <v>0</v>
      </c>
      <c r="Y1338" s="270"/>
      <c r="Z1338" s="270"/>
      <c r="AB1338" s="272" t="str">
        <f t="shared" ref="AB1338:AB1401" si="68">B1338&amp;C1338</f>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ref="S1402:S1465" ca="1" si="69">IF(B1402="","",IF(ISERROR(MATCH($E1402,CL,0)),"Unknown",INDIRECT("'C'!$A$"&amp;MATCH($E1402,CL,0)+1)))</f>
        <v/>
      </c>
      <c r="T1402" s="224" t="str">
        <f ca="1">IF(B1402="","",IF(ISERROR(MATCH($J1402,SorP!$B$1:$B$6230,0)),"",INDIRECT("'SorP'!$A$"&amp;MATCH($J1402,SorP!$B$1:$B$6230,0))))</f>
        <v/>
      </c>
      <c r="U1402" s="239"/>
      <c r="V1402" s="269" t="e">
        <f>IF(C1402="",NA(),MATCH($B1402&amp;$C1402,'Smelter Look-up'!$J:$J,0))</f>
        <v>#N/A</v>
      </c>
      <c r="W1402" s="270"/>
      <c r="X1402" s="270">
        <f t="shared" ref="X1402:X1465" ca="1" si="70">IF(AND(C1402="Smelter not listed",OR(LEN(D1402)=0,LEN(E1402)=0)),1,0)</f>
        <v>0</v>
      </c>
      <c r="Y1402" s="270"/>
      <c r="Z1402" s="270"/>
      <c r="AB1402" s="272" t="str">
        <f t="shared" ref="AB1402:AB1465" si="71">B1402&amp;C1402</f>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ref="S1466:S1529" ca="1" si="72">IF(B1466="","",IF(ISERROR(MATCH($E1466,CL,0)),"Unknown",INDIRECT("'C'!$A$"&amp;MATCH($E1466,CL,0)+1)))</f>
        <v/>
      </c>
      <c r="T1466" s="224" t="str">
        <f ca="1">IF(B1466="","",IF(ISERROR(MATCH($J1466,SorP!$B$1:$B$6230,0)),"",INDIRECT("'SorP'!$A$"&amp;MATCH($J1466,SorP!$B$1:$B$6230,0))))</f>
        <v/>
      </c>
      <c r="U1466" s="239"/>
      <c r="V1466" s="269" t="e">
        <f>IF(C1466="",NA(),MATCH($B1466&amp;$C1466,'Smelter Look-up'!$J:$J,0))</f>
        <v>#N/A</v>
      </c>
      <c r="W1466" s="270"/>
      <c r="X1466" s="270">
        <f t="shared" ref="X1466:X1529" ca="1" si="73">IF(AND(C1466="Smelter not listed",OR(LEN(D1466)=0,LEN(E1466)=0)),1,0)</f>
        <v>0</v>
      </c>
      <c r="Y1466" s="270"/>
      <c r="Z1466" s="270"/>
      <c r="AB1466" s="272" t="str">
        <f t="shared" ref="AB1466:AB1529" si="74">B1466&amp;C1466</f>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ref="S1530:S1593" ca="1" si="75">IF(B1530="","",IF(ISERROR(MATCH($E1530,CL,0)),"Unknown",INDIRECT("'C'!$A$"&amp;MATCH($E1530,CL,0)+1)))</f>
        <v/>
      </c>
      <c r="T1530" s="224" t="str">
        <f ca="1">IF(B1530="","",IF(ISERROR(MATCH($J1530,SorP!$B$1:$B$6230,0)),"",INDIRECT("'SorP'!$A$"&amp;MATCH($J1530,SorP!$B$1:$B$6230,0))))</f>
        <v/>
      </c>
      <c r="U1530" s="239"/>
      <c r="V1530" s="269" t="e">
        <f>IF(C1530="",NA(),MATCH($B1530&amp;$C1530,'Smelter Look-up'!$J:$J,0))</f>
        <v>#N/A</v>
      </c>
      <c r="W1530" s="270"/>
      <c r="X1530" s="270">
        <f t="shared" ref="X1530:X1593" ca="1" si="76">IF(AND(C1530="Smelter not listed",OR(LEN(D1530)=0,LEN(E1530)=0)),1,0)</f>
        <v>0</v>
      </c>
      <c r="Y1530" s="270"/>
      <c r="Z1530" s="270"/>
      <c r="AB1530" s="272" t="str">
        <f t="shared" ref="AB1530:AB1593" si="77">B1530&amp;C1530</f>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ref="S1594:S1657" ca="1" si="78">IF(B1594="","",IF(ISERROR(MATCH($E1594,CL,0)),"Unknown",INDIRECT("'C'!$A$"&amp;MATCH($E1594,CL,0)+1)))</f>
        <v/>
      </c>
      <c r="T1594" s="224" t="str">
        <f ca="1">IF(B1594="","",IF(ISERROR(MATCH($J1594,SorP!$B$1:$B$6230,0)),"",INDIRECT("'SorP'!$A$"&amp;MATCH($J1594,SorP!$B$1:$B$6230,0))))</f>
        <v/>
      </c>
      <c r="U1594" s="239"/>
      <c r="V1594" s="269" t="e">
        <f>IF(C1594="",NA(),MATCH($B1594&amp;$C1594,'Smelter Look-up'!$J:$J,0))</f>
        <v>#N/A</v>
      </c>
      <c r="W1594" s="270"/>
      <c r="X1594" s="270">
        <f t="shared" ref="X1594:X1657" ca="1" si="79">IF(AND(C1594="Smelter not listed",OR(LEN(D1594)=0,LEN(E1594)=0)),1,0)</f>
        <v>0</v>
      </c>
      <c r="Y1594" s="270"/>
      <c r="Z1594" s="270"/>
      <c r="AB1594" s="272" t="str">
        <f t="shared" ref="AB1594:AB1657" si="80">B1594&amp;C1594</f>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ref="S1658:S1721" ca="1" si="81">IF(B1658="","",IF(ISERROR(MATCH($E1658,CL,0)),"Unknown",INDIRECT("'C'!$A$"&amp;MATCH($E1658,CL,0)+1)))</f>
        <v/>
      </c>
      <c r="T1658" s="224" t="str">
        <f ca="1">IF(B1658="","",IF(ISERROR(MATCH($J1658,SorP!$B$1:$B$6230,0)),"",INDIRECT("'SorP'!$A$"&amp;MATCH($J1658,SorP!$B$1:$B$6230,0))))</f>
        <v/>
      </c>
      <c r="U1658" s="239"/>
      <c r="V1658" s="269" t="e">
        <f>IF(C1658="",NA(),MATCH($B1658&amp;$C1658,'Smelter Look-up'!$J:$J,0))</f>
        <v>#N/A</v>
      </c>
      <c r="W1658" s="270"/>
      <c r="X1658" s="270">
        <f t="shared" ref="X1658:X1721" ca="1" si="82">IF(AND(C1658="Smelter not listed",OR(LEN(D1658)=0,LEN(E1658)=0)),1,0)</f>
        <v>0</v>
      </c>
      <c r="Y1658" s="270"/>
      <c r="Z1658" s="270"/>
      <c r="AB1658" s="272" t="str">
        <f t="shared" ref="AB1658:AB1721" si="83">B1658&amp;C1658</f>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ref="S1722:S1785" ca="1" si="84">IF(B1722="","",IF(ISERROR(MATCH($E1722,CL,0)),"Unknown",INDIRECT("'C'!$A$"&amp;MATCH($E1722,CL,0)+1)))</f>
        <v/>
      </c>
      <c r="T1722" s="224" t="str">
        <f ca="1">IF(B1722="","",IF(ISERROR(MATCH($J1722,SorP!$B$1:$B$6230,0)),"",INDIRECT("'SorP'!$A$"&amp;MATCH($J1722,SorP!$B$1:$B$6230,0))))</f>
        <v/>
      </c>
      <c r="U1722" s="239"/>
      <c r="V1722" s="269" t="e">
        <f>IF(C1722="",NA(),MATCH($B1722&amp;$C1722,'Smelter Look-up'!$J:$J,0))</f>
        <v>#N/A</v>
      </c>
      <c r="W1722" s="270"/>
      <c r="X1722" s="270">
        <f t="shared" ref="X1722:X1785" ca="1" si="85">IF(AND(C1722="Smelter not listed",OR(LEN(D1722)=0,LEN(E1722)=0)),1,0)</f>
        <v>0</v>
      </c>
      <c r="Y1722" s="270"/>
      <c r="Z1722" s="270"/>
      <c r="AB1722" s="272" t="str">
        <f t="shared" ref="AB1722:AB1785" si="86">B1722&amp;C1722</f>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ref="S1786:S1849" ca="1" si="87">IF(B1786="","",IF(ISERROR(MATCH($E1786,CL,0)),"Unknown",INDIRECT("'C'!$A$"&amp;MATCH($E1786,CL,0)+1)))</f>
        <v/>
      </c>
      <c r="T1786" s="224" t="str">
        <f ca="1">IF(B1786="","",IF(ISERROR(MATCH($J1786,SorP!$B$1:$B$6230,0)),"",INDIRECT("'SorP'!$A$"&amp;MATCH($J1786,SorP!$B$1:$B$6230,0))))</f>
        <v/>
      </c>
      <c r="U1786" s="239"/>
      <c r="V1786" s="269" t="e">
        <f>IF(C1786="",NA(),MATCH($B1786&amp;$C1786,'Smelter Look-up'!$J:$J,0))</f>
        <v>#N/A</v>
      </c>
      <c r="W1786" s="270"/>
      <c r="X1786" s="270">
        <f t="shared" ref="X1786:X1849" ca="1" si="88">IF(AND(C1786="Smelter not listed",OR(LEN(D1786)=0,LEN(E1786)=0)),1,0)</f>
        <v>0</v>
      </c>
      <c r="Y1786" s="270"/>
      <c r="Z1786" s="270"/>
      <c r="AB1786" s="272" t="str">
        <f t="shared" ref="AB1786:AB1849" si="89">B1786&amp;C1786</f>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ref="S1850:S1913" ca="1" si="90">IF(B1850="","",IF(ISERROR(MATCH($E1850,CL,0)),"Unknown",INDIRECT("'C'!$A$"&amp;MATCH($E1850,CL,0)+1)))</f>
        <v/>
      </c>
      <c r="T1850" s="224" t="str">
        <f ca="1">IF(B1850="","",IF(ISERROR(MATCH($J1850,SorP!$B$1:$B$6230,0)),"",INDIRECT("'SorP'!$A$"&amp;MATCH($J1850,SorP!$B$1:$B$6230,0))))</f>
        <v/>
      </c>
      <c r="U1850" s="239"/>
      <c r="V1850" s="269" t="e">
        <f>IF(C1850="",NA(),MATCH($B1850&amp;$C1850,'Smelter Look-up'!$J:$J,0))</f>
        <v>#N/A</v>
      </c>
      <c r="W1850" s="270"/>
      <c r="X1850" s="270">
        <f t="shared" ref="X1850:X1913" ca="1" si="91">IF(AND(C1850="Smelter not listed",OR(LEN(D1850)=0,LEN(E1850)=0)),1,0)</f>
        <v>0</v>
      </c>
      <c r="Y1850" s="270"/>
      <c r="Z1850" s="270"/>
      <c r="AB1850" s="272" t="str">
        <f t="shared" ref="AB1850:AB1913" si="92">B1850&amp;C1850</f>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ref="S1914:S1977" ca="1" si="93">IF(B1914="","",IF(ISERROR(MATCH($E1914,CL,0)),"Unknown",INDIRECT("'C'!$A$"&amp;MATCH($E1914,CL,0)+1)))</f>
        <v/>
      </c>
      <c r="T1914" s="224" t="str">
        <f ca="1">IF(B1914="","",IF(ISERROR(MATCH($J1914,SorP!$B$1:$B$6230,0)),"",INDIRECT("'SorP'!$A$"&amp;MATCH($J1914,SorP!$B$1:$B$6230,0))))</f>
        <v/>
      </c>
      <c r="U1914" s="239"/>
      <c r="V1914" s="269" t="e">
        <f>IF(C1914="",NA(),MATCH($B1914&amp;$C1914,'Smelter Look-up'!$J:$J,0))</f>
        <v>#N/A</v>
      </c>
      <c r="W1914" s="270"/>
      <c r="X1914" s="270">
        <f t="shared" ref="X1914:X1977" ca="1" si="94">IF(AND(C1914="Smelter not listed",OR(LEN(D1914)=0,LEN(E1914)=0)),1,0)</f>
        <v>0</v>
      </c>
      <c r="Y1914" s="270"/>
      <c r="Z1914" s="270"/>
      <c r="AB1914" s="272" t="str">
        <f t="shared" ref="AB1914:AB1977" si="95">B1914&amp;C1914</f>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ref="S1978:S2041" ca="1" si="96">IF(B1978="","",IF(ISERROR(MATCH($E1978,CL,0)),"Unknown",INDIRECT("'C'!$A$"&amp;MATCH($E1978,CL,0)+1)))</f>
        <v/>
      </c>
      <c r="T1978" s="224" t="str">
        <f ca="1">IF(B1978="","",IF(ISERROR(MATCH($J1978,SorP!$B$1:$B$6230,0)),"",INDIRECT("'SorP'!$A$"&amp;MATCH($J1978,SorP!$B$1:$B$6230,0))))</f>
        <v/>
      </c>
      <c r="U1978" s="239"/>
      <c r="V1978" s="269" t="e">
        <f>IF(C1978="",NA(),MATCH($B1978&amp;$C1978,'Smelter Look-up'!$J:$J,0))</f>
        <v>#N/A</v>
      </c>
      <c r="W1978" s="270"/>
      <c r="X1978" s="270">
        <f t="shared" ref="X1978:X2041" ca="1" si="97">IF(AND(C1978="Smelter not listed",OR(LEN(D1978)=0,LEN(E1978)=0)),1,0)</f>
        <v>0</v>
      </c>
      <c r="Y1978" s="270"/>
      <c r="Z1978" s="270"/>
      <c r="AB1978" s="272" t="str">
        <f t="shared" ref="AB1978:AB2041" si="98">B1978&amp;C1978</f>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ref="S2042:S2105" ca="1" si="99">IF(B2042="","",IF(ISERROR(MATCH($E2042,CL,0)),"Unknown",INDIRECT("'C'!$A$"&amp;MATCH($E2042,CL,0)+1)))</f>
        <v/>
      </c>
      <c r="T2042" s="224" t="str">
        <f ca="1">IF(B2042="","",IF(ISERROR(MATCH($J2042,SorP!$B$1:$B$6230,0)),"",INDIRECT("'SorP'!$A$"&amp;MATCH($J2042,SorP!$B$1:$B$6230,0))))</f>
        <v/>
      </c>
      <c r="U2042" s="239"/>
      <c r="V2042" s="269" t="e">
        <f>IF(C2042="",NA(),MATCH($B2042&amp;$C2042,'Smelter Look-up'!$J:$J,0))</f>
        <v>#N/A</v>
      </c>
      <c r="W2042" s="270"/>
      <c r="X2042" s="270">
        <f t="shared" ref="X2042:X2105" ca="1" si="100">IF(AND(C2042="Smelter not listed",OR(LEN(D2042)=0,LEN(E2042)=0)),1,0)</f>
        <v>0</v>
      </c>
      <c r="Y2042" s="270"/>
      <c r="Z2042" s="270"/>
      <c r="AB2042" s="272" t="str">
        <f t="shared" ref="AB2042:AB2105" si="101">B2042&amp;C2042</f>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ref="S2106:S2169" ca="1" si="102">IF(B2106="","",IF(ISERROR(MATCH($E2106,CL,0)),"Unknown",INDIRECT("'C'!$A$"&amp;MATCH($E2106,CL,0)+1)))</f>
        <v/>
      </c>
      <c r="T2106" s="224" t="str">
        <f ca="1">IF(B2106="","",IF(ISERROR(MATCH($J2106,SorP!$B$1:$B$6230,0)),"",INDIRECT("'SorP'!$A$"&amp;MATCH($J2106,SorP!$B$1:$B$6230,0))))</f>
        <v/>
      </c>
      <c r="U2106" s="239"/>
      <c r="V2106" s="269" t="e">
        <f>IF(C2106="",NA(),MATCH($B2106&amp;$C2106,'Smelter Look-up'!$J:$J,0))</f>
        <v>#N/A</v>
      </c>
      <c r="W2106" s="270"/>
      <c r="X2106" s="270">
        <f t="shared" ref="X2106:X2169" ca="1" si="103">IF(AND(C2106="Smelter not listed",OR(LEN(D2106)=0,LEN(E2106)=0)),1,0)</f>
        <v>0</v>
      </c>
      <c r="Y2106" s="270"/>
      <c r="Z2106" s="270"/>
      <c r="AB2106" s="272" t="str">
        <f t="shared" ref="AB2106:AB2169" si="104">B2106&amp;C2106</f>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ref="S2170:S2233" ca="1" si="105">IF(B2170="","",IF(ISERROR(MATCH($E2170,CL,0)),"Unknown",INDIRECT("'C'!$A$"&amp;MATCH($E2170,CL,0)+1)))</f>
        <v/>
      </c>
      <c r="T2170" s="224" t="str">
        <f ca="1">IF(B2170="","",IF(ISERROR(MATCH($J2170,SorP!$B$1:$B$6230,0)),"",INDIRECT("'SorP'!$A$"&amp;MATCH($J2170,SorP!$B$1:$B$6230,0))))</f>
        <v/>
      </c>
      <c r="U2170" s="239"/>
      <c r="V2170" s="269" t="e">
        <f>IF(C2170="",NA(),MATCH($B2170&amp;$C2170,'Smelter Look-up'!$J:$J,0))</f>
        <v>#N/A</v>
      </c>
      <c r="W2170" s="270"/>
      <c r="X2170" s="270">
        <f t="shared" ref="X2170:X2233" ca="1" si="106">IF(AND(C2170="Smelter not listed",OR(LEN(D2170)=0,LEN(E2170)=0)),1,0)</f>
        <v>0</v>
      </c>
      <c r="Y2170" s="270"/>
      <c r="Z2170" s="270"/>
      <c r="AB2170" s="272" t="str">
        <f t="shared" ref="AB2170:AB2233" si="107">B2170&amp;C2170</f>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ref="S2234:S2297" ca="1" si="108">IF(B2234="","",IF(ISERROR(MATCH($E2234,CL,0)),"Unknown",INDIRECT("'C'!$A$"&amp;MATCH($E2234,CL,0)+1)))</f>
        <v/>
      </c>
      <c r="T2234" s="224" t="str">
        <f ca="1">IF(B2234="","",IF(ISERROR(MATCH($J2234,SorP!$B$1:$B$6230,0)),"",INDIRECT("'SorP'!$A$"&amp;MATCH($J2234,SorP!$B$1:$B$6230,0))))</f>
        <v/>
      </c>
      <c r="U2234" s="239"/>
      <c r="V2234" s="269" t="e">
        <f>IF(C2234="",NA(),MATCH($B2234&amp;$C2234,'Smelter Look-up'!$J:$J,0))</f>
        <v>#N/A</v>
      </c>
      <c r="W2234" s="270"/>
      <c r="X2234" s="270">
        <f t="shared" ref="X2234:X2297" ca="1" si="109">IF(AND(C2234="Smelter not listed",OR(LEN(D2234)=0,LEN(E2234)=0)),1,0)</f>
        <v>0</v>
      </c>
      <c r="Y2234" s="270"/>
      <c r="Z2234" s="270"/>
      <c r="AB2234" s="272" t="str">
        <f t="shared" ref="AB2234:AB2297" si="110">B2234&amp;C2234</f>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ref="S2298:S2361" ca="1" si="111">IF(B2298="","",IF(ISERROR(MATCH($E2298,CL,0)),"Unknown",INDIRECT("'C'!$A$"&amp;MATCH($E2298,CL,0)+1)))</f>
        <v/>
      </c>
      <c r="T2298" s="224" t="str">
        <f ca="1">IF(B2298="","",IF(ISERROR(MATCH($J2298,SorP!$B$1:$B$6230,0)),"",INDIRECT("'SorP'!$A$"&amp;MATCH($J2298,SorP!$B$1:$B$6230,0))))</f>
        <v/>
      </c>
      <c r="U2298" s="239"/>
      <c r="V2298" s="269" t="e">
        <f>IF(C2298="",NA(),MATCH($B2298&amp;$C2298,'Smelter Look-up'!$J:$J,0))</f>
        <v>#N/A</v>
      </c>
      <c r="W2298" s="270"/>
      <c r="X2298" s="270">
        <f t="shared" ref="X2298:X2361" ca="1" si="112">IF(AND(C2298="Smelter not listed",OR(LEN(D2298)=0,LEN(E2298)=0)),1,0)</f>
        <v>0</v>
      </c>
      <c r="Y2298" s="270"/>
      <c r="Z2298" s="270"/>
      <c r="AB2298" s="272" t="str">
        <f t="shared" ref="AB2298:AB2361" si="113">B2298&amp;C2298</f>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ref="S2362:S2425" ca="1" si="114">IF(B2362="","",IF(ISERROR(MATCH($E2362,CL,0)),"Unknown",INDIRECT("'C'!$A$"&amp;MATCH($E2362,CL,0)+1)))</f>
        <v/>
      </c>
      <c r="T2362" s="224" t="str">
        <f ca="1">IF(B2362="","",IF(ISERROR(MATCH($J2362,SorP!$B$1:$B$6230,0)),"",INDIRECT("'SorP'!$A$"&amp;MATCH($J2362,SorP!$B$1:$B$6230,0))))</f>
        <v/>
      </c>
      <c r="U2362" s="239"/>
      <c r="V2362" s="269" t="e">
        <f>IF(C2362="",NA(),MATCH($B2362&amp;$C2362,'Smelter Look-up'!$J:$J,0))</f>
        <v>#N/A</v>
      </c>
      <c r="W2362" s="270"/>
      <c r="X2362" s="270">
        <f t="shared" ref="X2362:X2425" ca="1" si="115">IF(AND(C2362="Smelter not listed",OR(LEN(D2362)=0,LEN(E2362)=0)),1,0)</f>
        <v>0</v>
      </c>
      <c r="Y2362" s="270"/>
      <c r="Z2362" s="270"/>
      <c r="AB2362" s="272" t="str">
        <f t="shared" ref="AB2362:AB2425" si="116">B2362&amp;C2362</f>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ref="S2426:S2489" ca="1" si="117">IF(B2426="","",IF(ISERROR(MATCH($E2426,CL,0)),"Unknown",INDIRECT("'C'!$A$"&amp;MATCH($E2426,CL,0)+1)))</f>
        <v/>
      </c>
      <c r="T2426" s="224" t="str">
        <f ca="1">IF(B2426="","",IF(ISERROR(MATCH($J2426,SorP!$B$1:$B$6230,0)),"",INDIRECT("'SorP'!$A$"&amp;MATCH($J2426,SorP!$B$1:$B$6230,0))))</f>
        <v/>
      </c>
      <c r="U2426" s="239"/>
      <c r="V2426" s="269" t="e">
        <f>IF(C2426="",NA(),MATCH($B2426&amp;$C2426,'Smelter Look-up'!$J:$J,0))</f>
        <v>#N/A</v>
      </c>
      <c r="W2426" s="270"/>
      <c r="X2426" s="270">
        <f t="shared" ref="X2426:X2489" ca="1" si="118">IF(AND(C2426="Smelter not listed",OR(LEN(D2426)=0,LEN(E2426)=0)),1,0)</f>
        <v>0</v>
      </c>
      <c r="Y2426" s="270"/>
      <c r="Z2426" s="270"/>
      <c r="AB2426" s="272" t="str">
        <f t="shared" ref="AB2426:AB2489" si="119">B2426&amp;C2426</f>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ref="S2490:S2493" ca="1" si="120">IF(B2490="","",IF(ISERROR(MATCH($E2490,CL,0)),"Unknown",INDIRECT("'C'!$A$"&amp;MATCH($E2490,CL,0)+1)))</f>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ref="AB2490:AB2492" si="121">B2490&amp;C2490</f>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ht="13.5" thickBot="1">
      <c r="A2493" s="273"/>
      <c r="B2493" s="274"/>
      <c r="C2493" s="274"/>
      <c r="D2493" s="275"/>
      <c r="E2493" s="275"/>
      <c r="F2493" s="275"/>
      <c r="G2493" s="275"/>
      <c r="H2493" s="275"/>
      <c r="I2493" s="275"/>
      <c r="J2493" s="275"/>
      <c r="K2493" s="275"/>
      <c r="L2493" s="275"/>
      <c r="M2493" s="275"/>
      <c r="N2493" s="275"/>
      <c r="O2493" s="275"/>
      <c r="P2493" s="275"/>
      <c r="Q2493" s="240"/>
      <c r="R2493" s="216"/>
      <c r="S2493" s="224" t="str">
        <f t="shared" ca="1" si="120"/>
        <v/>
      </c>
      <c r="T2493" s="224" t="str">
        <f ca="1">IF(B2493="","",IF(ISERROR(MATCH($J2493,SorP!$B$1:$B$6230,0)),"",INDIRECT("'SorP'!$A$"&amp;MATCH($J2493,SorP!$B$1:$B$6230,0))))</f>
        <v/>
      </c>
      <c r="AB2493" s="271" t="str">
        <f>B2493&amp;C2493</f>
        <v/>
      </c>
    </row>
    <row r="2494" spans="1:28" ht="13.5" thickTop="1">
      <c r="U2494" s="277"/>
      <c r="V2494" s="277"/>
      <c r="W2494" s="277"/>
      <c r="X2494" s="277"/>
      <c r="Y2494" s="277"/>
      <c r="Z2494" s="277"/>
    </row>
    <row r="2495" spans="1:28">
      <c r="U2495" s="277"/>
      <c r="V2495" s="277"/>
      <c r="W2495" s="277"/>
      <c r="X2495" s="277"/>
      <c r="Y2495" s="277"/>
      <c r="Z2495" s="277"/>
    </row>
    <row r="2496" spans="1:28">
      <c r="U2496" s="277"/>
      <c r="V2496" s="277"/>
      <c r="W2496" s="277"/>
      <c r="X2496" s="277"/>
      <c r="Y2496" s="277"/>
      <c r="Z2496"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5:B2492 B5:B174">
    <cfRule type="expression" dxfId="50" priority="45" stopIfTrue="1">
      <formula>IF(B5="",TRUE)</formula>
    </cfRule>
    <cfRule type="expression" dxfId="49" priority="56" stopIfTrue="1">
      <formula>IF(AND(COUNTIF(MetalSmelter,B5&amp;C5)=0,LEN(C5)&gt;0), TRUE, FALSE)</formula>
    </cfRule>
  </conditionalFormatting>
  <conditionalFormatting sqref="D7:D2492">
    <cfRule type="expression" dxfId="48" priority="39" stopIfTrue="1">
      <formula>IF(AND(LEN($C7) &gt;0, ($C7 &lt;&gt; "Smelter Not Listed")),1,0)</formula>
    </cfRule>
    <cfRule type="expression" dxfId="47" priority="64" stopIfTrue="1">
      <formula>IF(AND(D7="",$C7=$X$4),TRUE)</formula>
    </cfRule>
    <cfRule type="expression" dxfId="46" priority="65" stopIfTrue="1">
      <formula>IF(FIND("!",D7),TRUE)</formula>
    </cfRule>
  </conditionalFormatting>
  <conditionalFormatting sqref="G585:G2492 G7:G174">
    <cfRule type="expression" dxfId="45" priority="66" stopIfTrue="1">
      <formula>IF(FIND("Enter smelter details",G7),TRUE)</formula>
    </cfRule>
  </conditionalFormatting>
  <conditionalFormatting sqref="R5:R2493 E7:E2492">
    <cfRule type="expression" dxfId="44" priority="52" stopIfTrue="1">
      <formula>IF(AND(E5="",$C5=$X$4),TRUE)</formula>
    </cfRule>
    <cfRule type="expression" dxfId="43" priority="53" stopIfTrue="1">
      <formula>IF(FIND("!",E5),TRUE)</formula>
    </cfRule>
  </conditionalFormatting>
  <conditionalFormatting sqref="F585:F2492 F7:F174">
    <cfRule type="expression" dxfId="42" priority="43" stopIfTrue="1">
      <formula>IF(AND(LEN($A7)&gt;0,$A7&lt;&gt;$F7),TRUE,FALSE)</formula>
    </cfRule>
  </conditionalFormatting>
  <conditionalFormatting sqref="C585:C2492 C5:C174">
    <cfRule type="expression" dxfId="41" priority="42" stopIfTrue="1">
      <formula>IF(AND(B5&lt;&gt;"",C5=""),TRUE)</formula>
    </cfRule>
  </conditionalFormatting>
  <conditionalFormatting sqref="B175:B584">
    <cfRule type="expression" dxfId="40" priority="21" stopIfTrue="1">
      <formula>IF(B175="",TRUE)</formula>
    </cfRule>
    <cfRule type="expression" dxfId="39" priority="24" stopIfTrue="1">
      <formula>IF(AND(COUNTIF(MetalSmelter,B175&amp;C175)=0,LEN(C175)&gt;0), TRUE, FALSE)</formula>
    </cfRule>
  </conditionalFormatting>
  <conditionalFormatting sqref="G175:G584">
    <cfRule type="expression" dxfId="38" priority="27" stopIfTrue="1">
      <formula>IF(FIND("Enter smelter details",G175),TRUE)</formula>
    </cfRule>
  </conditionalFormatting>
  <conditionalFormatting sqref="F175:F584">
    <cfRule type="expression" dxfId="37" priority="20" stopIfTrue="1">
      <formula>IF(AND(LEN($A175)&gt;0,$A175&lt;&gt;$F175),TRUE,FALSE)</formula>
    </cfRule>
  </conditionalFormatting>
  <conditionalFormatting sqref="C175:C584">
    <cfRule type="expression" dxfId="36" priority="19" stopIfTrue="1">
      <formula>IF(AND(B175&lt;&gt;"",C175=""),TRUE)</formula>
    </cfRule>
  </conditionalFormatting>
  <conditionalFormatting sqref="D5">
    <cfRule type="expression" dxfId="35" priority="8" stopIfTrue="1">
      <formula>IF(AND(LEN($C5) &gt;0, ($C5 &lt;&gt; "Smelter Not Listed")),1,0)</formula>
    </cfRule>
    <cfRule type="expression" dxfId="34" priority="15" stopIfTrue="1">
      <formula>IF(AND(D5="",$C5=$X$4),TRUE)</formula>
    </cfRule>
    <cfRule type="expression" dxfId="33" priority="16" stopIfTrue="1">
      <formula>IF(FIND("!",D5),TRUE)</formula>
    </cfRule>
  </conditionalFormatting>
  <conditionalFormatting sqref="G5">
    <cfRule type="expression" dxfId="32" priority="17" stopIfTrue="1">
      <formula>IF(FIND("Enter smelter details",G5),TRUE)</formula>
    </cfRule>
  </conditionalFormatting>
  <conditionalFormatting sqref="F5">
    <cfRule type="expression" dxfId="31" priority="10" stopIfTrue="1">
      <formula>IF(AND(LEN($A5)&gt;0,$A5&lt;&gt;$F5),TRUE,FALSE)</formula>
    </cfRule>
  </conditionalFormatting>
  <conditionalFormatting sqref="D6">
    <cfRule type="expression" dxfId="30" priority="1" stopIfTrue="1">
      <formula>IF(AND(LEN($C6) &gt;0, ($C6 &lt;&gt; "Smelter Not Listed")),1,0)</formula>
    </cfRule>
    <cfRule type="expression" dxfId="29" priority="5" stopIfTrue="1">
      <formula>IF(AND(D6="",$C6=$X$4),TRUE)</formula>
    </cfRule>
    <cfRule type="expression" dxfId="28" priority="6" stopIfTrue="1">
      <formula>IF(FIND("!",D6),TRUE)</formula>
    </cfRule>
  </conditionalFormatting>
  <conditionalFormatting sqref="G6">
    <cfRule type="expression" dxfId="27" priority="7" stopIfTrue="1">
      <formula>IF(FIND("Enter smelter details",G6),TRUE)</formula>
    </cfRule>
  </conditionalFormatting>
  <conditionalFormatting sqref="E5:E6">
    <cfRule type="expression" dxfId="26" priority="3" stopIfTrue="1">
      <formula>IF(AND(E5="",$C5=$X$4),TRUE)</formula>
    </cfRule>
    <cfRule type="expression" dxfId="25" priority="4" stopIfTrue="1">
      <formula>IF(FIND("!",E5),TRUE)</formula>
    </cfRule>
  </conditionalFormatting>
  <conditionalFormatting sqref="F6">
    <cfRule type="expression" dxfId="24" priority="2" stopIfTrue="1">
      <formula>IF(AND(LEN($A6)&gt;0,$A6&lt;&gt;$F6),TRUE,FALSE)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Opto 22</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Lloyd Romeo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Lromeo@Opto22.com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951-695-3008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Mark Engman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Compliance@Opto22.com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951-695-3000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43780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https://www.opto22.com/support/agency-approvals/conflict-minerals-policy-statement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List'!AB$5:AB$2492,"Tantalum?*")&gt;0),0,1)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List'!AB$5:AB$2492,"Tin?*")&gt;0),0,1)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List'!AB$5:AB$2492,"Gold?*")&gt;0),0,1)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List'!AB$5:AB$2492,"Tungsten?*")&gt;0),0,1)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List'!C5:C2492,"Smelter not listed")=0,0,1)</f>
        <v>0</v>
      </c>
      <c r="G66" s="84">
        <f ca="1">IF(OR(SUMPRODUCT(('Smelter List'!C5:C2492="Smelter not listed")*('Smelter List'!D5:D2492=""))&gt;0,SUMPRODUCT(('Smelter List'!C5:C2492="Smelter not listed")*('Smelter List'!E5:E2492=""))&gt;0),1,0)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9"/>
    </row>
    <row r="2" spans="1:6">
      <c r="A2" s="29"/>
      <c r="B2" s="151"/>
      <c r="C2" s="151"/>
      <c r="D2"/>
      <c r="E2" s="30"/>
    </row>
    <row r="3" spans="1:6">
      <c r="A3" s="29"/>
      <c r="B3" s="151"/>
      <c r="C3" s="151"/>
      <c r="D3" s="151"/>
      <c r="E3" s="30"/>
    </row>
    <row r="4" spans="1:6" ht="15.75" customHeight="1">
      <c r="A4" s="29"/>
      <c r="B4" s="444" t="s">
        <v>1014</v>
      </c>
      <c r="C4" s="444"/>
      <c r="D4" s="444"/>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7" t="str">
        <f ca="1">OFFSET(L!$C$1,MATCH("General"&amp;"Cpy",L!$A:$A,0)-1,SL,,)</f>
        <v>© 2019 Responsible Minerals Initiative. All rights reserved.</v>
      </c>
      <c r="C1001" s="447"/>
      <c r="D1001" s="447"/>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topLeftCell="A76" zoomScaleNormal="100" zoomScalePageLayoutView="85" workbookViewId="0">
      <selection activeCell="B111" sqref="B11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Lloyd Romeo</cp:lastModifiedBy>
  <cp:lastPrinted>2015-04-21T20:47:43Z</cp:lastPrinted>
  <dcterms:created xsi:type="dcterms:W3CDTF">2010-06-21T21:00:23Z</dcterms:created>
  <dcterms:modified xsi:type="dcterms:W3CDTF">2020-03-30T15:21:13Z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